
<file path=[Content_Types].xml><?xml version="1.0" encoding="utf-8"?>
<Types xmlns="http://schemas.openxmlformats.org/package/2006/content-types">
  <Default Extension="rels" ContentType="application/vnd.openxmlformats-package.relationships+xml"/>
  <Default Extension="xml" ContentType="application/xml"/>
  <Default Extension="wmf" ContentType="image/x-w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500" windowWidth="28800" windowHeight="17500" activeTab="0"/>
  </bookViews>
  <sheets>
    <sheet name="FRANÇAIS" sheetId="1" r:id="rId1"/>
    <sheet name="ENGLISH" sheetId="2" r:id="rId2"/>
    <sheet name="Définitions " sheetId="3" r:id="rId3"/>
  </sheets>
  <externalReferences>
    <externalReference r:id="rId6"/>
    <externalReference r:id="rId7"/>
  </externalReferences>
  <definedNames>
    <definedName name="annees" localSheetId="2">#REF!</definedName>
    <definedName name="annees">'FRANÇAIS'!$J$1:$J$7</definedName>
    <definedName name="choice">'ENGLISH'!$J$43:$J$56</definedName>
    <definedName name="choix">'FRANÇAIS'!$J$42:$J$56</definedName>
    <definedName name="cours">#REF!</definedName>
    <definedName name="cours_obli_gen">'[1]Listes'!$A$23:$A$25</definedName>
    <definedName name="coursbim6030">#REF!</definedName>
    <definedName name="course">'ENGLISH'!$J$12:$J$17</definedName>
    <definedName name="coursoblig">#REF!</definedName>
    <definedName name="coursoption">#REF!</definedName>
    <definedName name="dir">#REF!</definedName>
    <definedName name="dir_EN">'ENGLISH'!$N$2:$N$26</definedName>
    <definedName name="dir_IRIC">'FRANÇAIS'!$O$2:$O$23</definedName>
    <definedName name="option_bs">'FRANÇAIS'!$L$20:$L$28</definedName>
    <definedName name="representant_UA" localSheetId="1">'ENGLISH'!#REF!</definedName>
    <definedName name="representant_UA">'FRANÇAIS'!#REF!</definedName>
    <definedName name="trimester">'ENGLISH'!$J$1:$J$4</definedName>
    <definedName name="trimestres" localSheetId="2">#REF!</definedName>
    <definedName name="trimestres">'FRANÇAIS'!$L$1:$L$4</definedName>
    <definedName name="UA" localSheetId="1">'ENGLISH'!#REF!</definedName>
    <definedName name="UA">'FRANÇAIS'!#REF!</definedName>
    <definedName name="UA_liste">'[1]Listes'!$A$15:$A$19</definedName>
    <definedName name="year">'ENGLISH'!$L$1:$L$7</definedName>
    <definedName name="_xlnm.Print_Area" localSheetId="2">'Définitions '!$B$1:$B$65528</definedName>
    <definedName name="_xlnm.Print_Area" localSheetId="1">'ENGLISH'!$C:$G</definedName>
    <definedName name="_xlnm.Print_Area" localSheetId="0">'FRANÇAIS'!$C:$G</definedName>
  </definedNames>
  <calcPr fullCalcOnLoad="1"/>
</workbook>
</file>

<file path=xl/sharedStrings.xml><?xml version="1.0" encoding="utf-8"?>
<sst xmlns="http://schemas.openxmlformats.org/spreadsheetml/2006/main" count="267" uniqueCount="220">
  <si>
    <t>Nom</t>
  </si>
  <si>
    <t>Prénom</t>
  </si>
  <si>
    <t>Programme</t>
  </si>
  <si>
    <t>M.Sc. Biologie moléculaire</t>
  </si>
  <si>
    <t>Option</t>
  </si>
  <si>
    <t>Trimestre d'inscription</t>
  </si>
  <si>
    <t>Automne</t>
  </si>
  <si>
    <t>Année d'inscription</t>
  </si>
  <si>
    <t>Date effective</t>
  </si>
  <si>
    <t>BIM6035 - Séminaire de recherche</t>
  </si>
  <si>
    <t>Etudiant</t>
  </si>
  <si>
    <t>Directeur du programme</t>
  </si>
  <si>
    <t>Été</t>
  </si>
  <si>
    <t>Hiver</t>
  </si>
  <si>
    <t>Archambault, Vincent</t>
  </si>
  <si>
    <t>Bouvier, Michel</t>
  </si>
  <si>
    <t>Carréno, Sébastien</t>
  </si>
  <si>
    <t>Emery, Gregory</t>
  </si>
  <si>
    <t>Hoang, Trang</t>
  </si>
  <si>
    <t>Kwok, Benjamin</t>
  </si>
  <si>
    <t>Labbé, Jean-Claude</t>
  </si>
  <si>
    <t>Lessard, Julie</t>
  </si>
  <si>
    <t>Mader, Sylvie</t>
  </si>
  <si>
    <t>Meloche, Sylvain</t>
  </si>
  <si>
    <t>Perreault, Claude</t>
  </si>
  <si>
    <t>Raymond, Martine</t>
  </si>
  <si>
    <t>Roux, Philippe</t>
  </si>
  <si>
    <t>Sauvageau, Guy</t>
  </si>
  <si>
    <t>Therrien, Marc</t>
  </si>
  <si>
    <t>Thibault, Pierre</t>
  </si>
  <si>
    <t>Verreault, Alain</t>
  </si>
  <si>
    <t>Biologie des systèmes</t>
  </si>
  <si>
    <t>Date / Trimestre limite</t>
  </si>
  <si>
    <t>BIM6064A - Biologie cellulaire et moléculaire du cancer</t>
  </si>
  <si>
    <t>BIM6064C - Approches des systèmes</t>
  </si>
  <si>
    <t>BIM6065A - Pratique de la biologie moléculaire</t>
  </si>
  <si>
    <t>BIM6065C - Analyse bioinformatique</t>
  </si>
  <si>
    <t>BIM6065E - Biochimie des protéines</t>
  </si>
  <si>
    <t>BIM6064B - Génétique moléculaire des eucaryotes</t>
  </si>
  <si>
    <t>BIM6064D - Immuno-oncologie : du labo à la clinique</t>
  </si>
  <si>
    <t>Sélectionner un cours</t>
  </si>
  <si>
    <t>Last name</t>
  </si>
  <si>
    <t>First name</t>
  </si>
  <si>
    <t>Program</t>
  </si>
  <si>
    <t>M.Sc. Molecular biology</t>
  </si>
  <si>
    <t>Year of inscription</t>
  </si>
  <si>
    <t>Choisir une année</t>
  </si>
  <si>
    <t>Choisir un trimestre</t>
  </si>
  <si>
    <t>Choose a trimester</t>
  </si>
  <si>
    <t>Trimester of registration</t>
  </si>
  <si>
    <t>Fall</t>
  </si>
  <si>
    <t>Summer</t>
  </si>
  <si>
    <t>Winter</t>
  </si>
  <si>
    <t>Choose a year</t>
  </si>
  <si>
    <t>Deadline</t>
  </si>
  <si>
    <t>Effective date</t>
  </si>
  <si>
    <t>BIM6064A - Cellular and molecular biology of cancer</t>
  </si>
  <si>
    <t>BIM6065A - Practice in molecular biology</t>
  </si>
  <si>
    <t xml:space="preserve">BIM6064C - Approaches in systems biology </t>
  </si>
  <si>
    <t>BIM6065C - Bioinformatics analysis</t>
  </si>
  <si>
    <t>Select a course</t>
  </si>
  <si>
    <t>BIM6064B - Molecular genetics of eukaryotes</t>
  </si>
  <si>
    <t xml:space="preserve">BIM6064D - Immunology and oncology - From the laboratory to the clinic </t>
  </si>
  <si>
    <t>BIM6065D - Functional genomics</t>
  </si>
  <si>
    <t>BIM6035 - Research seminars</t>
  </si>
  <si>
    <t>Student</t>
  </si>
  <si>
    <t>BIM6065D - Génomique fonctionnelle</t>
  </si>
  <si>
    <t>Program director</t>
  </si>
  <si>
    <t>BIM6065E - Biochemistry of proteins</t>
  </si>
  <si>
    <t>Plan d’études et enregistrement du sujet de recherche</t>
  </si>
  <si>
    <t>Cette étape vise à planifier le cheminement académique de l’étudiant. En discutant avec son directeur de recherche et le coordonnateur académique de son programme, l’étudiant défini son projet de recherche, fait un survol des différentes activités d’évaluation qu’il aura à réaliser, et sélectionne les cours qu’il suivra dans le cadre de son programme de formation.</t>
  </si>
  <si>
    <t>Dépôt de mémoire ou de thèse et soutenance de thèse</t>
  </si>
  <si>
    <t>Pour connaître la procédure à suivre pour le dépôt de votre mémoire ou de votre thèse ou pour l’organisation de votre soutenance de thèse, veuillez communiquer avec le coordonnateur académique de votre département ou de votre programme d’études. Votre mémoire ou votre thèse doit respecter rigoureusement les normes de présentation figurant dans le Guide de présentation et d'évaluation des mémoires et des thèses de la Faculté des études supérieures et postdoctorales (FESP).</t>
  </si>
  <si>
    <t>Inscription</t>
  </si>
  <si>
    <t>Choisir un directeur de recherche</t>
  </si>
  <si>
    <t>Gaboury, Louis</t>
  </si>
  <si>
    <t>Major, François</t>
  </si>
  <si>
    <t>Systems biology</t>
  </si>
  <si>
    <t>Choose a research director</t>
  </si>
  <si>
    <t>Registration</t>
  </si>
  <si>
    <t>Borden, Katherine</t>
  </si>
  <si>
    <t>Wilhelm, Brian</t>
  </si>
  <si>
    <t>Systems biology option representative:</t>
  </si>
  <si>
    <t>Systems biology option representative</t>
  </si>
  <si>
    <t>Crédits</t>
  </si>
  <si>
    <t>Nombre total de crédits sélectionnés</t>
  </si>
  <si>
    <t>Credits</t>
  </si>
  <si>
    <t>Total number of selected credits</t>
  </si>
  <si>
    <t>Demande de passage accéléré (si applicable)</t>
  </si>
  <si>
    <t>Request for accelerated passage (if applicable)</t>
  </si>
  <si>
    <t>Responsable de l'option biologie des systèmes:</t>
  </si>
  <si>
    <t>Responsable de l'option biologie des systèmes</t>
  </si>
  <si>
    <t>Coordonnées (adresse au laboratoire):</t>
  </si>
  <si>
    <t>Téléphone (laboratoire):</t>
  </si>
  <si>
    <t>Phone (Laboratory):</t>
  </si>
  <si>
    <t>Contact information (laboratory):</t>
  </si>
  <si>
    <t>Consultez le site sur l'intégrité en recherche et le plagiat à l'Université de Montréal : http://www.integrite.umontreal.ca/</t>
  </si>
  <si>
    <t>Harrington, Lea</t>
  </si>
  <si>
    <t>Tyers, Mike</t>
  </si>
  <si>
    <t>Gagnon, Étienne</t>
  </si>
  <si>
    <t>Comment avez-vous connu le programme?</t>
  </si>
  <si>
    <t>Site web de biologie moléculaire</t>
  </si>
  <si>
    <t>Autre site web</t>
  </si>
  <si>
    <t>Publicité sur le campus de l'UdeM</t>
  </si>
  <si>
    <t>Publicité sur le campus d'une autre université</t>
  </si>
  <si>
    <t>Journée portes ouvertes</t>
  </si>
  <si>
    <t>Professeur(e)</t>
  </si>
  <si>
    <t>Stage réalisé dans un laboratoire</t>
  </si>
  <si>
    <t>Famille / Ami(e) / Collègue</t>
  </si>
  <si>
    <t>Autre</t>
  </si>
  <si>
    <t>Site web de l'IRIC</t>
  </si>
  <si>
    <t>Les midis Pizza-Science de l'IRIC</t>
  </si>
  <si>
    <t>Facebook</t>
  </si>
  <si>
    <t>Twitter</t>
  </si>
  <si>
    <t>How did you hear about the program?</t>
  </si>
  <si>
    <t>Choississez parmi la liste ci-dessous</t>
  </si>
  <si>
    <t>Choose from the list below:</t>
  </si>
  <si>
    <t>Molecular biology's website</t>
  </si>
  <si>
    <t>Other website</t>
  </si>
  <si>
    <t>IRIC's website</t>
  </si>
  <si>
    <t>Publicity on UdeM campus</t>
  </si>
  <si>
    <t>Publicity on another university campus</t>
  </si>
  <si>
    <t>Open house</t>
  </si>
  <si>
    <t>Professor</t>
  </si>
  <si>
    <t>Internship carried out in a laboratory</t>
  </si>
  <si>
    <t>Family / Friend / Colleague</t>
  </si>
  <si>
    <t>Other</t>
  </si>
  <si>
    <t>Specify if needed:</t>
  </si>
  <si>
    <t xml:space="preserve">Précisez si nécessaire: </t>
  </si>
  <si>
    <t>Courriel UdeM</t>
  </si>
  <si>
    <t>Courriel autre</t>
  </si>
  <si>
    <t>UdeM email</t>
  </si>
  <si>
    <t>Other email</t>
  </si>
  <si>
    <t>Date</t>
  </si>
  <si>
    <t>BIM6021 - Sujets d'actualité en oncologie moléculaire</t>
  </si>
  <si>
    <t>MMD6005R - Éthique en santé et recherche</t>
  </si>
  <si>
    <t>Autre cours jugé pertinent, en accord avec le directeur de recherche et le directeur du programme</t>
  </si>
  <si>
    <t>Cours à option - Bloc 71B</t>
  </si>
  <si>
    <t>Cours à option - Bloc 71C</t>
  </si>
  <si>
    <t>Veuillez vous référer à la structure du programme pour faire votre choix de cours</t>
  </si>
  <si>
    <t>BIM6065B - Modèles génétiques du cancer*</t>
  </si>
  <si>
    <t>Please refer to the structure of the programme to make your choices of courses</t>
  </si>
  <si>
    <t>MMD6005R - Ethics and Research in Health</t>
  </si>
  <si>
    <t>BIM6065B - Genetic models of cancer*</t>
  </si>
  <si>
    <t>Optional courses - Block 71B</t>
  </si>
  <si>
    <t>Optional courses - Block 71C</t>
  </si>
  <si>
    <t>Matricule</t>
  </si>
  <si>
    <t xml:space="preserve">INSCRIPTION À LA MAÎTRISE
CHOIX DE COURS ET CHEMINEMENT </t>
  </si>
  <si>
    <t>MASTER REGISTRATION
CHOICE OF COURSES AND STUDY PLAN</t>
  </si>
  <si>
    <t>For more information: www.biomol.umontreal.ca - Programs office: 514-343-6111 #27508</t>
  </si>
  <si>
    <t>Pour tout renseignement: www.biomol.umontreal.ca - Bureau des programmes: 514-343-6111 #27508</t>
  </si>
  <si>
    <t>Smith, Matthew</t>
  </si>
  <si>
    <t xml:space="preserve">Dr Sébastien Carréno- Tel: (514)-343-6111 #0321 - Courriel: sebastien.carreno@umontreal.ca </t>
  </si>
  <si>
    <t>Bouilly, Delphine</t>
  </si>
  <si>
    <t>Marinier, Anne</t>
  </si>
  <si>
    <t>Cours obligatoires - Bloc 71A</t>
  </si>
  <si>
    <t>Recherche - Bloc 71D</t>
  </si>
  <si>
    <t>Sélectionner la modalité de recherche</t>
  </si>
  <si>
    <t>Mémoire</t>
  </si>
  <si>
    <t xml:space="preserve">Stages 1 et 2 avec rapport </t>
  </si>
  <si>
    <t>Mandatory courses - Blocks 71A</t>
  </si>
  <si>
    <t>Research - Block 71D</t>
  </si>
  <si>
    <t>Select the research modality</t>
  </si>
  <si>
    <t>Master Thesis</t>
  </si>
  <si>
    <t>Rotation 1 and 2 with report</t>
  </si>
  <si>
    <t>BIM6017 - Mémoire</t>
  </si>
  <si>
    <t>Titre du sujet de recherche:</t>
  </si>
  <si>
    <t>Directeur de recherche:</t>
  </si>
  <si>
    <t>Co-directeur de recherche (si applicable):</t>
  </si>
  <si>
    <t>Research director:</t>
  </si>
  <si>
    <t>Research codirector (if applicable):</t>
  </si>
  <si>
    <t>Title of the research project:</t>
  </si>
  <si>
    <t>BIM7017 - Master thesis</t>
  </si>
  <si>
    <t>Présentation à la journée scientifique</t>
  </si>
  <si>
    <r>
      <t>1</t>
    </r>
    <r>
      <rPr>
        <vertAlign val="superscript"/>
        <sz val="10"/>
        <color indexed="8"/>
        <rFont val="Calibri"/>
        <family val="2"/>
      </rPr>
      <t>ère</t>
    </r>
    <r>
      <rPr>
        <sz val="10"/>
        <color indexed="8"/>
        <rFont val="Calibri"/>
        <family val="2"/>
      </rPr>
      <t xml:space="preserve"> (optionnelle)</t>
    </r>
  </si>
  <si>
    <r>
      <t>2</t>
    </r>
    <r>
      <rPr>
        <vertAlign val="superscript"/>
        <sz val="10"/>
        <color indexed="8"/>
        <rFont val="Calibri"/>
        <family val="2"/>
      </rPr>
      <t>ème</t>
    </r>
    <r>
      <rPr>
        <sz val="10"/>
        <color indexed="8"/>
        <rFont val="Calibri"/>
        <family val="2"/>
      </rPr>
      <t xml:space="preserve"> (obligatoire)</t>
    </r>
  </si>
  <si>
    <t>CHEMINEMENT</t>
  </si>
  <si>
    <t>Demande de passage direct (si applicable)</t>
  </si>
  <si>
    <t>Évaluation formative I</t>
  </si>
  <si>
    <t>Évaluation formative II</t>
  </si>
  <si>
    <t>Comité de suivi I</t>
  </si>
  <si>
    <t>Évaluation formative III</t>
  </si>
  <si>
    <t>Évaluation formative IV</t>
  </si>
  <si>
    <t>Avis de dépôt</t>
  </si>
  <si>
    <t xml:space="preserve">Nomination du jury </t>
  </si>
  <si>
    <t>Sur réception des documents de nomination</t>
  </si>
  <si>
    <t>Dépôt du mémoire*</t>
  </si>
  <si>
    <t>Évaluation du mémoire (par le comité à nommer)</t>
  </si>
  <si>
    <t>4 à 6 semaines après l'envoi</t>
  </si>
  <si>
    <t>Dépôt électronique</t>
  </si>
  <si>
    <t>Après corrections finales et accord du jury</t>
  </si>
  <si>
    <t>* ou demande de prolongation</t>
  </si>
  <si>
    <t>Directeur de recherche</t>
  </si>
  <si>
    <t>co-directeur (si applicable)</t>
  </si>
  <si>
    <t>Presentation at the research day</t>
  </si>
  <si>
    <r>
      <t>1</t>
    </r>
    <r>
      <rPr>
        <vertAlign val="superscript"/>
        <sz val="10"/>
        <color indexed="8"/>
        <rFont val="Calibri"/>
        <family val="2"/>
      </rPr>
      <t>st</t>
    </r>
    <r>
      <rPr>
        <sz val="10"/>
        <color indexed="8"/>
        <rFont val="Calibri"/>
        <family val="2"/>
      </rPr>
      <t xml:space="preserve"> (optional)</t>
    </r>
  </si>
  <si>
    <r>
      <t>2</t>
    </r>
    <r>
      <rPr>
        <vertAlign val="superscript"/>
        <sz val="10"/>
        <color indexed="8"/>
        <rFont val="Calibri"/>
        <family val="2"/>
      </rPr>
      <t>nd</t>
    </r>
    <r>
      <rPr>
        <sz val="10"/>
        <color indexed="8"/>
        <rFont val="Calibri"/>
        <family val="2"/>
      </rPr>
      <t xml:space="preserve"> (mandatory)</t>
    </r>
  </si>
  <si>
    <t>PROGRESSION</t>
  </si>
  <si>
    <t>Request for direct passage (if applicable)</t>
  </si>
  <si>
    <t>Formative evaluation I</t>
  </si>
  <si>
    <t>Formative evaluation II</t>
  </si>
  <si>
    <t>Thesis comittee I</t>
  </si>
  <si>
    <t>Formative evaluation III</t>
  </si>
  <si>
    <t>Formative evaluation IV</t>
  </si>
  <si>
    <t>Notice of deposit</t>
  </si>
  <si>
    <t>Jury nomination</t>
  </si>
  <si>
    <t>Upon receipt of nomination papers</t>
  </si>
  <si>
    <t>Thesis submission*</t>
  </si>
  <si>
    <t>Thesis evaluation (by the comittee to be nominated)</t>
  </si>
  <si>
    <t>4 to 6 weeks after sending</t>
  </si>
  <si>
    <t>Electronit submission</t>
  </si>
  <si>
    <t>After final corrections and approval of the jury</t>
  </si>
  <si>
    <t>* or request for prolongation</t>
  </si>
  <si>
    <t>Research Director</t>
  </si>
  <si>
    <t>Research Codirector (if applicable)</t>
  </si>
  <si>
    <t>Ateliers des Saisons des ESP</t>
  </si>
  <si>
    <t xml:space="preserve">Le programme offre des ateliers siglés et des activités ponctuelles présentées sous diverses formes (colloque, table-ronde ou autres) pour réussir sa transition du monde universitaire à celui du travail (secteurs universitaire, privé, public ou à but non lucratif) </t>
  </si>
  <si>
    <t>Tout au long de votre programme d'études</t>
  </si>
  <si>
    <t>The program offers signed workshops and one-off activities presented in various forms (symposium, round table or others) to successfully transition from academia to work (university, private, public or non-profit sectors)</t>
  </si>
  <si>
    <t>Throughout your study program</t>
  </si>
</sst>
</file>

<file path=xl/styles.xml><?xml version="1.0" encoding="utf-8"?>
<styleSheet xmlns="http://schemas.openxmlformats.org/spreadsheetml/2006/main">
  <numFmts count="3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yyyy\-mm\-dd;@"/>
    <numFmt numFmtId="183" formatCode="[$-C0C]d\ mmmm\,\ yyyy;@"/>
    <numFmt numFmtId="184" formatCode="[$-C0C]d\ mmm\ yyyy;@"/>
    <numFmt numFmtId="185" formatCode="[$-1009]mmmm\ d\,\ yyyy;@"/>
    <numFmt numFmtId="186" formatCode="&quot;Vrai&quot;;&quot;Vrai&quot;;&quot;Faux&quot;"/>
    <numFmt numFmtId="187" formatCode="&quot;Actif&quot;;&quot;Actif&quot;;&quot;Inactif&quot;"/>
    <numFmt numFmtId="188" formatCode="[$€-2]\ #,##0.00_);[Red]\([$€-2]\ #,##0.00\)"/>
  </numFmts>
  <fonts count="53">
    <font>
      <sz val="11"/>
      <color theme="1"/>
      <name val="Calibri"/>
      <family val="2"/>
    </font>
    <font>
      <sz val="11"/>
      <color indexed="8"/>
      <name val="Calibri"/>
      <family val="2"/>
    </font>
    <font>
      <sz val="10"/>
      <color indexed="8"/>
      <name val="Calibri"/>
      <family val="2"/>
    </font>
    <font>
      <vertAlign val="superscript"/>
      <sz val="10"/>
      <color indexed="8"/>
      <name val="Calibri"/>
      <family val="2"/>
    </font>
    <font>
      <sz val="13"/>
      <name val="Lucida Grande"/>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8"/>
      <name val="Calibri"/>
      <family val="2"/>
    </font>
    <font>
      <sz val="11"/>
      <name val="Calibri"/>
      <family val="2"/>
    </font>
    <font>
      <sz val="10"/>
      <color indexed="8"/>
      <name val="Arial Narrow"/>
      <family val="2"/>
    </font>
    <font>
      <b/>
      <i/>
      <u val="single"/>
      <sz val="10"/>
      <color indexed="8"/>
      <name val="Calibri"/>
      <family val="2"/>
    </font>
    <font>
      <u val="single"/>
      <sz val="10"/>
      <color indexed="12"/>
      <name val="Calibri"/>
      <family val="2"/>
    </font>
    <font>
      <b/>
      <sz val="12"/>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Calibri"/>
      <family val="2"/>
    </font>
    <font>
      <b/>
      <sz val="10"/>
      <color theme="1"/>
      <name val="Calibri"/>
      <family val="2"/>
    </font>
    <font>
      <sz val="10"/>
      <color theme="1"/>
      <name val="Arial Narrow"/>
      <family val="2"/>
    </font>
    <font>
      <b/>
      <i/>
      <u val="single"/>
      <sz val="10"/>
      <color theme="1"/>
      <name val="Calibri"/>
      <family val="2"/>
    </font>
    <font>
      <u val="single"/>
      <sz val="10"/>
      <color theme="10"/>
      <name val="Calibri"/>
      <family val="2"/>
    </font>
    <font>
      <b/>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2"/>
        <bgColor indexed="64"/>
      </patternFill>
    </fill>
    <fill>
      <patternFill patternType="solid">
        <fgColor theme="3" tint="0.7999799847602844"/>
        <bgColor indexed="64"/>
      </patternFill>
    </fill>
    <fill>
      <patternFill patternType="darkGrid">
        <fgColor theme="0" tint="-0.149959996342659"/>
        <bgColor theme="0" tint="-0.04997999966144562"/>
      </patternFill>
    </fill>
    <fill>
      <patternFill patternType="solid">
        <fgColor rgb="FFEEECE1"/>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style="thin"/>
      <right/>
      <top style="thin"/>
      <bottom style="thin"/>
    </border>
    <border>
      <left style="thin"/>
      <right style="thin"/>
      <top style="thin"/>
      <bottom/>
    </border>
    <border>
      <left style="medium"/>
      <right style="medium"/>
      <top style="medium"/>
      <bottom style="medium"/>
    </border>
    <border>
      <left/>
      <right/>
      <top style="thin"/>
      <bottom/>
    </border>
    <border>
      <left/>
      <right style="thin"/>
      <top style="thin"/>
      <bottom style="thin"/>
    </border>
    <border>
      <left style="thin"/>
      <right style="medium"/>
      <top style="thin"/>
      <bottom>
        <color indexed="63"/>
      </bottom>
    </border>
    <border>
      <left/>
      <right style="thin"/>
      <top style="thin"/>
      <bottom/>
    </border>
    <border>
      <left style="thin"/>
      <right style="thin"/>
      <top/>
      <bottom/>
    </border>
    <border>
      <left style="medium"/>
      <right style="medium"/>
      <top style="medium"/>
      <bottom>
        <color indexed="63"/>
      </bottom>
    </border>
    <border>
      <left/>
      <right/>
      <top style="thin"/>
      <bottom style="thin"/>
    </border>
    <border>
      <left style="thin"/>
      <right style="thin"/>
      <top/>
      <bottom style="thin"/>
    </border>
    <border>
      <left style="thin"/>
      <right/>
      <top>
        <color indexed="63"/>
      </top>
      <bottom style="thin"/>
    </border>
    <border>
      <left/>
      <right style="thin"/>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33" fillId="27" borderId="1" applyNumberFormat="0" applyAlignment="0" applyProtection="0"/>
    <xf numFmtId="0" fontId="34" fillId="2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7"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228">
    <xf numFmtId="0" fontId="0" fillId="0" borderId="0" xfId="0" applyFont="1" applyAlignment="1">
      <alignment/>
    </xf>
    <xf numFmtId="182" fontId="47" fillId="0" borderId="0" xfId="0" applyNumberFormat="1" applyFont="1" applyAlignment="1">
      <alignment/>
    </xf>
    <xf numFmtId="0" fontId="47" fillId="0" borderId="0" xfId="0" applyFont="1" applyAlignment="1">
      <alignment/>
    </xf>
    <xf numFmtId="0" fontId="47" fillId="0" borderId="0" xfId="0" applyFont="1" applyAlignment="1">
      <alignment wrapText="1"/>
    </xf>
    <xf numFmtId="0" fontId="47" fillId="0" borderId="10" xfId="0" applyFont="1" applyBorder="1" applyAlignment="1" applyProtection="1">
      <alignment wrapText="1"/>
      <protection locked="0"/>
    </xf>
    <xf numFmtId="183" fontId="47" fillId="0" borderId="0" xfId="0" applyNumberFormat="1" applyFont="1" applyAlignment="1">
      <alignment/>
    </xf>
    <xf numFmtId="0" fontId="47" fillId="0" borderId="10" xfId="0" applyFont="1" applyBorder="1" applyAlignment="1" applyProtection="1">
      <alignment horizontal="center" wrapText="1"/>
      <protection locked="0"/>
    </xf>
    <xf numFmtId="0" fontId="47" fillId="0" borderId="0" xfId="0" applyFont="1" applyAlignment="1">
      <alignment horizontal="center"/>
    </xf>
    <xf numFmtId="0" fontId="48" fillId="0" borderId="0" xfId="0" applyFont="1" applyBorder="1" applyAlignment="1">
      <alignment/>
    </xf>
    <xf numFmtId="183" fontId="47" fillId="0" borderId="0" xfId="0" applyNumberFormat="1" applyFont="1" applyAlignment="1" applyProtection="1">
      <alignment wrapText="1"/>
      <protection locked="0"/>
    </xf>
    <xf numFmtId="0" fontId="45" fillId="0" borderId="0" xfId="0" applyFont="1" applyAlignment="1">
      <alignment/>
    </xf>
    <xf numFmtId="0" fontId="47" fillId="0" borderId="0" xfId="0" applyFont="1" applyAlignment="1" applyProtection="1">
      <alignment/>
      <protection/>
    </xf>
    <xf numFmtId="0" fontId="47" fillId="0" borderId="0" xfId="0" applyFont="1" applyAlignment="1" applyProtection="1">
      <alignment wrapText="1"/>
      <protection/>
    </xf>
    <xf numFmtId="0" fontId="47" fillId="33" borderId="10" xfId="0" applyFont="1" applyFill="1" applyBorder="1" applyAlignment="1" applyProtection="1">
      <alignment vertical="center" wrapText="1"/>
      <protection/>
    </xf>
    <xf numFmtId="0" fontId="47" fillId="0" borderId="10" xfId="0" applyFont="1" applyBorder="1" applyAlignment="1" applyProtection="1">
      <alignment vertical="center" wrapText="1"/>
      <protection/>
    </xf>
    <xf numFmtId="0" fontId="47" fillId="0" borderId="10" xfId="0" applyFont="1" applyBorder="1" applyAlignment="1" applyProtection="1">
      <alignment horizontal="left" vertical="center" wrapText="1"/>
      <protection/>
    </xf>
    <xf numFmtId="0" fontId="47" fillId="0" borderId="10" xfId="0" applyFont="1" applyBorder="1" applyAlignment="1" applyProtection="1">
      <alignment wrapText="1"/>
      <protection/>
    </xf>
    <xf numFmtId="0" fontId="47" fillId="0" borderId="0" xfId="0" applyFont="1" applyBorder="1" applyAlignment="1" applyProtection="1">
      <alignment horizontal="left" vertical="center"/>
      <protection/>
    </xf>
    <xf numFmtId="183" fontId="47" fillId="0" borderId="0" xfId="0" applyNumberFormat="1" applyFont="1" applyBorder="1" applyAlignment="1" applyProtection="1">
      <alignment/>
      <protection/>
    </xf>
    <xf numFmtId="182" fontId="47" fillId="0" borderId="0" xfId="0" applyNumberFormat="1" applyFont="1" applyAlignment="1" applyProtection="1">
      <alignment/>
      <protection/>
    </xf>
    <xf numFmtId="0" fontId="47" fillId="0" borderId="0" xfId="0" applyFont="1" applyBorder="1" applyAlignment="1" applyProtection="1">
      <alignment/>
      <protection/>
    </xf>
    <xf numFmtId="182" fontId="47" fillId="0" borderId="0" xfId="0" applyNumberFormat="1" applyFont="1" applyAlignment="1" applyProtection="1">
      <alignment wrapText="1"/>
      <protection/>
    </xf>
    <xf numFmtId="182" fontId="47" fillId="0" borderId="0" xfId="0" applyNumberFormat="1" applyFont="1" applyBorder="1" applyAlignment="1" applyProtection="1">
      <alignment/>
      <protection/>
    </xf>
    <xf numFmtId="182" fontId="47" fillId="0" borderId="0" xfId="0" applyNumberFormat="1" applyFont="1" applyBorder="1" applyAlignment="1">
      <alignment/>
    </xf>
    <xf numFmtId="0" fontId="47" fillId="0" borderId="0" xfId="0" applyFont="1" applyBorder="1" applyAlignment="1">
      <alignment/>
    </xf>
    <xf numFmtId="0" fontId="47" fillId="0" borderId="0" xfId="0" applyFont="1" applyBorder="1" applyAlignment="1">
      <alignment wrapText="1"/>
    </xf>
    <xf numFmtId="0" fontId="48" fillId="0" borderId="0" xfId="0" applyFont="1" applyFill="1" applyBorder="1" applyAlignment="1" applyProtection="1">
      <alignment wrapText="1"/>
      <protection/>
    </xf>
    <xf numFmtId="183" fontId="48" fillId="0" borderId="0" xfId="0" applyNumberFormat="1" applyFont="1" applyFill="1" applyBorder="1" applyAlignment="1" applyProtection="1">
      <alignment vertical="center"/>
      <protection/>
    </xf>
    <xf numFmtId="183" fontId="47" fillId="2" borderId="10" xfId="0" applyNumberFormat="1" applyFont="1" applyFill="1" applyBorder="1" applyAlignment="1" applyProtection="1">
      <alignment horizontal="center" vertical="center"/>
      <protection/>
    </xf>
    <xf numFmtId="0" fontId="47" fillId="2" borderId="10" xfId="0" applyFont="1" applyFill="1" applyBorder="1" applyAlignment="1" applyProtection="1">
      <alignment horizontal="center" vertical="center" wrapText="1"/>
      <protection/>
    </xf>
    <xf numFmtId="0" fontId="47" fillId="0" borderId="0" xfId="0" applyFont="1" applyFill="1" applyBorder="1" applyAlignment="1" applyProtection="1">
      <alignment horizontal="left" vertical="center"/>
      <protection/>
    </xf>
    <xf numFmtId="0" fontId="0" fillId="0" borderId="0" xfId="0" applyFont="1" applyAlignment="1">
      <alignment wrapText="1"/>
    </xf>
    <xf numFmtId="0" fontId="45" fillId="0" borderId="0" xfId="0" applyFont="1" applyAlignment="1">
      <alignment horizontal="justify"/>
    </xf>
    <xf numFmtId="0" fontId="47" fillId="0" borderId="11" xfId="0" applyFont="1" applyBorder="1" applyAlignment="1" applyProtection="1">
      <alignment wrapText="1"/>
      <protection/>
    </xf>
    <xf numFmtId="182" fontId="47" fillId="0" borderId="0" xfId="0" applyNumberFormat="1" applyFont="1" applyBorder="1" applyAlignment="1" applyProtection="1">
      <alignment/>
      <protection locked="0"/>
    </xf>
    <xf numFmtId="0" fontId="47" fillId="0" borderId="0" xfId="0" applyFont="1" applyBorder="1" applyAlignment="1" applyProtection="1">
      <alignment/>
      <protection locked="0"/>
    </xf>
    <xf numFmtId="183" fontId="47" fillId="0" borderId="0" xfId="0" applyNumberFormat="1" applyFont="1" applyBorder="1" applyAlignment="1">
      <alignment/>
    </xf>
    <xf numFmtId="0" fontId="48" fillId="0" borderId="0" xfId="0" applyFont="1" applyFill="1" applyBorder="1" applyAlignment="1" applyProtection="1">
      <alignment horizontal="left" vertical="center"/>
      <protection/>
    </xf>
    <xf numFmtId="184" fontId="47" fillId="0" borderId="0" xfId="0" applyNumberFormat="1" applyFont="1" applyBorder="1" applyAlignment="1" applyProtection="1">
      <alignment/>
      <protection/>
    </xf>
    <xf numFmtId="183" fontId="47" fillId="0" borderId="0" xfId="0" applyNumberFormat="1" applyFont="1" applyBorder="1" applyAlignment="1" applyProtection="1">
      <alignment horizontal="left" vertical="center"/>
      <protection/>
    </xf>
    <xf numFmtId="1" fontId="48" fillId="0" borderId="0" xfId="0" applyNumberFormat="1" applyFont="1" applyBorder="1" applyAlignment="1" applyProtection="1">
      <alignment horizontal="left" vertical="center" wrapText="1"/>
      <protection/>
    </xf>
    <xf numFmtId="0" fontId="47" fillId="0" borderId="0" xfId="0" applyFont="1" applyBorder="1" applyAlignment="1" applyProtection="1">
      <alignment horizontal="left" vertical="center" wrapText="1"/>
      <protection locked="0"/>
    </xf>
    <xf numFmtId="183" fontId="47" fillId="0" borderId="0" xfId="0" applyNumberFormat="1" applyFont="1" applyBorder="1" applyAlignment="1" applyProtection="1">
      <alignment/>
      <protection locked="0"/>
    </xf>
    <xf numFmtId="0" fontId="47" fillId="0" borderId="0" xfId="0" applyFont="1" applyBorder="1" applyAlignment="1" applyProtection="1">
      <alignment wrapText="1"/>
      <protection locked="0"/>
    </xf>
    <xf numFmtId="0" fontId="47" fillId="0" borderId="0" xfId="0" applyFont="1" applyAlignment="1" applyProtection="1">
      <alignment/>
      <protection locked="0"/>
    </xf>
    <xf numFmtId="182" fontId="47" fillId="0" borderId="0" xfId="0" applyNumberFormat="1" applyFont="1" applyAlignment="1" applyProtection="1">
      <alignment/>
      <protection locked="0"/>
    </xf>
    <xf numFmtId="183" fontId="47" fillId="0" borderId="0" xfId="0" applyNumberFormat="1" applyFont="1" applyAlignment="1" applyProtection="1">
      <alignment/>
      <protection locked="0"/>
    </xf>
    <xf numFmtId="0" fontId="47" fillId="0" borderId="0" xfId="0" applyFont="1" applyAlignment="1" applyProtection="1">
      <alignment wrapText="1"/>
      <protection locked="0"/>
    </xf>
    <xf numFmtId="0" fontId="47" fillId="2" borderId="10" xfId="0" applyFont="1" applyFill="1" applyBorder="1" applyAlignment="1" applyProtection="1">
      <alignment vertical="center"/>
      <protection/>
    </xf>
    <xf numFmtId="183" fontId="47" fillId="33" borderId="10" xfId="0" applyNumberFormat="1" applyFont="1" applyFill="1" applyBorder="1" applyAlignment="1" applyProtection="1">
      <alignment horizontal="left" vertical="center" wrapText="1"/>
      <protection/>
    </xf>
    <xf numFmtId="0" fontId="47" fillId="0" borderId="10" xfId="0" applyFont="1" applyBorder="1" applyAlignment="1" applyProtection="1">
      <alignment horizontal="center" vertical="center" wrapText="1"/>
      <protection/>
    </xf>
    <xf numFmtId="0" fontId="47" fillId="0" borderId="10" xfId="0" applyFont="1" applyBorder="1" applyAlignment="1" applyProtection="1">
      <alignment horizontal="center" vertical="center"/>
      <protection/>
    </xf>
    <xf numFmtId="183" fontId="47" fillId="33" borderId="10" xfId="0" applyNumberFormat="1" applyFont="1" applyFill="1" applyBorder="1" applyAlignment="1" applyProtection="1">
      <alignment horizontal="left" wrapText="1"/>
      <protection/>
    </xf>
    <xf numFmtId="0" fontId="47" fillId="0" borderId="0" xfId="0" applyFont="1" applyAlignment="1">
      <alignment wrapText="1"/>
    </xf>
    <xf numFmtId="0" fontId="47" fillId="0" borderId="0" xfId="0" applyFont="1" applyBorder="1" applyAlignment="1">
      <alignment wrapText="1"/>
    </xf>
    <xf numFmtId="0" fontId="47" fillId="0" borderId="0" xfId="0" applyFont="1" applyAlignment="1" applyProtection="1">
      <alignment vertical="center"/>
      <protection/>
    </xf>
    <xf numFmtId="0" fontId="47" fillId="2" borderId="12" xfId="0" applyFont="1" applyFill="1" applyBorder="1" applyAlignment="1" applyProtection="1">
      <alignment vertical="center" wrapText="1"/>
      <protection/>
    </xf>
    <xf numFmtId="0" fontId="47" fillId="0" borderId="13" xfId="0" applyFont="1" applyBorder="1" applyAlignment="1" applyProtection="1">
      <alignment horizontal="left" vertical="center" wrapText="1"/>
      <protection/>
    </xf>
    <xf numFmtId="0" fontId="47" fillId="0" borderId="0" xfId="0" applyFont="1" applyAlignment="1" applyProtection="1">
      <alignment wrapText="1"/>
      <protection/>
    </xf>
    <xf numFmtId="0" fontId="0" fillId="33" borderId="0" xfId="0" applyFill="1" applyAlignment="1">
      <alignment/>
    </xf>
    <xf numFmtId="0" fontId="0" fillId="33" borderId="0" xfId="0" applyFont="1" applyFill="1" applyAlignment="1">
      <alignment/>
    </xf>
    <xf numFmtId="0" fontId="0" fillId="34" borderId="0" xfId="0" applyFill="1" applyAlignment="1">
      <alignment/>
    </xf>
    <xf numFmtId="0" fontId="0" fillId="4" borderId="0" xfId="0" applyFill="1" applyAlignment="1">
      <alignment/>
    </xf>
    <xf numFmtId="0" fontId="0" fillId="4" borderId="0" xfId="0" applyFont="1" applyFill="1" applyAlignment="1">
      <alignment/>
    </xf>
    <xf numFmtId="0" fontId="24" fillId="4" borderId="0" xfId="0" applyFont="1" applyFill="1" applyAlignment="1">
      <alignment/>
    </xf>
    <xf numFmtId="1" fontId="0" fillId="4" borderId="0" xfId="0" applyNumberFormat="1" applyFill="1" applyAlignment="1">
      <alignment/>
    </xf>
    <xf numFmtId="1" fontId="0" fillId="4" borderId="0" xfId="0" applyNumberFormat="1" applyFont="1" applyFill="1" applyAlignment="1">
      <alignment/>
    </xf>
    <xf numFmtId="0" fontId="0" fillId="7" borderId="0" xfId="0" applyFont="1" applyFill="1" applyAlignment="1">
      <alignment/>
    </xf>
    <xf numFmtId="0" fontId="0" fillId="5" borderId="0" xfId="0" applyFill="1" applyAlignment="1">
      <alignment/>
    </xf>
    <xf numFmtId="1" fontId="0" fillId="5" borderId="0" xfId="0" applyNumberFormat="1" applyFont="1" applyFill="1" applyAlignment="1">
      <alignment/>
    </xf>
    <xf numFmtId="1" fontId="45" fillId="5" borderId="0" xfId="0" applyNumberFormat="1" applyFont="1" applyFill="1" applyAlignment="1">
      <alignment/>
    </xf>
    <xf numFmtId="0" fontId="0" fillId="6" borderId="0" xfId="0" applyFill="1" applyAlignment="1">
      <alignment/>
    </xf>
    <xf numFmtId="0" fontId="47" fillId="0" borderId="13" xfId="0" applyFont="1" applyBorder="1" applyAlignment="1" applyProtection="1">
      <alignment vertical="center" wrapText="1"/>
      <protection/>
    </xf>
    <xf numFmtId="0" fontId="47" fillId="33" borderId="12" xfId="0" applyFont="1" applyFill="1" applyBorder="1" applyAlignment="1" applyProtection="1">
      <alignment wrapText="1"/>
      <protection/>
    </xf>
    <xf numFmtId="0" fontId="47" fillId="0" borderId="14" xfId="0" applyFont="1" applyFill="1" applyBorder="1" applyAlignment="1" applyProtection="1">
      <alignment horizontal="left" vertical="center"/>
      <protection locked="0"/>
    </xf>
    <xf numFmtId="1" fontId="47" fillId="0" borderId="14" xfId="0" applyNumberFormat="1" applyFont="1" applyBorder="1" applyAlignment="1" applyProtection="1">
      <alignment horizontal="left" vertical="center" wrapText="1"/>
      <protection locked="0"/>
    </xf>
    <xf numFmtId="0" fontId="47" fillId="0" borderId="15" xfId="0" applyFont="1" applyBorder="1" applyAlignment="1" applyProtection="1">
      <alignment horizontal="left"/>
      <protection/>
    </xf>
    <xf numFmtId="183" fontId="47" fillId="0" borderId="15" xfId="0" applyNumberFormat="1" applyFont="1" applyBorder="1" applyAlignment="1" applyProtection="1">
      <alignment horizontal="left"/>
      <protection/>
    </xf>
    <xf numFmtId="0" fontId="47" fillId="0" borderId="15" xfId="0" applyFont="1" applyFill="1" applyBorder="1" applyAlignment="1" applyProtection="1">
      <alignment vertical="center"/>
      <protection/>
    </xf>
    <xf numFmtId="183" fontId="47" fillId="0" borderId="10" xfId="0" applyNumberFormat="1" applyFont="1" applyBorder="1" applyAlignment="1" applyProtection="1">
      <alignment horizontal="left" vertical="center" wrapText="1"/>
      <protection hidden="1"/>
    </xf>
    <xf numFmtId="183" fontId="47" fillId="0" borderId="10" xfId="0" applyNumberFormat="1" applyFont="1" applyBorder="1" applyAlignment="1" applyProtection="1">
      <alignment horizontal="left" vertical="top" wrapText="1"/>
      <protection hidden="1"/>
    </xf>
    <xf numFmtId="183" fontId="47" fillId="0" borderId="13" xfId="0" applyNumberFormat="1" applyFont="1" applyBorder="1" applyAlignment="1" applyProtection="1">
      <alignment horizontal="left" vertical="center" wrapText="1"/>
      <protection hidden="1"/>
    </xf>
    <xf numFmtId="0" fontId="47" fillId="0" borderId="16" xfId="0" applyFont="1" applyBorder="1" applyAlignment="1" applyProtection="1">
      <alignment horizontal="center" vertical="center" wrapText="1"/>
      <protection hidden="1"/>
    </xf>
    <xf numFmtId="183" fontId="47" fillId="0" borderId="15" xfId="0" applyNumberFormat="1" applyFont="1" applyBorder="1" applyAlignment="1" applyProtection="1">
      <alignment/>
      <protection/>
    </xf>
    <xf numFmtId="185" fontId="47" fillId="0" borderId="13" xfId="0" applyNumberFormat="1" applyFont="1" applyBorder="1" applyAlignment="1" applyProtection="1">
      <alignment horizontal="left" vertical="center" wrapText="1"/>
      <protection hidden="1"/>
    </xf>
    <xf numFmtId="185" fontId="47" fillId="0" borderId="10" xfId="0" applyNumberFormat="1" applyFont="1" applyBorder="1" applyAlignment="1" applyProtection="1">
      <alignment horizontal="left" vertical="center" wrapText="1"/>
      <protection hidden="1"/>
    </xf>
    <xf numFmtId="0" fontId="47" fillId="0" borderId="14" xfId="0" applyFont="1" applyBorder="1" applyAlignment="1" applyProtection="1">
      <alignment horizontal="left" vertical="center" wrapText="1"/>
      <protection locked="0"/>
    </xf>
    <xf numFmtId="0" fontId="0" fillId="0" borderId="0" xfId="0" applyFont="1" applyAlignment="1">
      <alignment/>
    </xf>
    <xf numFmtId="0" fontId="47" fillId="33" borderId="12" xfId="0" applyFont="1" applyFill="1" applyBorder="1" applyAlignment="1" applyProtection="1">
      <alignment vertical="center" wrapText="1"/>
      <protection/>
    </xf>
    <xf numFmtId="1" fontId="48" fillId="0" borderId="15" xfId="0" applyNumberFormat="1" applyFont="1" applyBorder="1" applyAlignment="1" applyProtection="1">
      <alignment horizontal="left" vertical="center" wrapText="1"/>
      <protection/>
    </xf>
    <xf numFmtId="0" fontId="47" fillId="0" borderId="14" xfId="0" applyFont="1" applyBorder="1" applyAlignment="1" applyProtection="1">
      <alignment vertical="center" wrapText="1"/>
      <protection locked="0"/>
    </xf>
    <xf numFmtId="0" fontId="47" fillId="0" borderId="0" xfId="0" applyFont="1" applyAlignment="1" applyProtection="1">
      <alignment wrapText="1"/>
      <protection/>
    </xf>
    <xf numFmtId="0" fontId="49" fillId="0" borderId="0" xfId="0" applyFont="1" applyAlignment="1">
      <alignment/>
    </xf>
    <xf numFmtId="0" fontId="47" fillId="0" borderId="0" xfId="0" applyFont="1" applyFill="1" applyBorder="1" applyAlignment="1" applyProtection="1">
      <alignment vertical="center"/>
      <protection/>
    </xf>
    <xf numFmtId="0" fontId="47" fillId="0" borderId="0" xfId="0" applyFont="1" applyBorder="1" applyAlignment="1" applyProtection="1">
      <alignment horizontal="left"/>
      <protection/>
    </xf>
    <xf numFmtId="0" fontId="47" fillId="0" borderId="15" xfId="0" applyFont="1" applyBorder="1" applyAlignment="1" applyProtection="1">
      <alignment horizontal="right"/>
      <protection/>
    </xf>
    <xf numFmtId="0" fontId="47" fillId="0" borderId="10" xfId="0" applyFont="1" applyBorder="1" applyAlignment="1" applyProtection="1">
      <alignment horizontal="left"/>
      <protection locked="0"/>
    </xf>
    <xf numFmtId="0" fontId="47" fillId="33" borderId="10" xfId="0" applyFont="1" applyFill="1" applyBorder="1" applyAlignment="1" applyProtection="1">
      <alignment horizontal="left"/>
      <protection locked="0"/>
    </xf>
    <xf numFmtId="0" fontId="47" fillId="2" borderId="12" xfId="0" applyFont="1" applyFill="1" applyBorder="1" applyAlignment="1" applyProtection="1">
      <alignment vertical="center" wrapText="1"/>
      <protection/>
    </xf>
    <xf numFmtId="182" fontId="47" fillId="0" borderId="15" xfId="0" applyNumberFormat="1" applyFont="1" applyBorder="1" applyAlignment="1" applyProtection="1">
      <alignment/>
      <protection locked="0"/>
    </xf>
    <xf numFmtId="0" fontId="50" fillId="0" borderId="0" xfId="0" applyFont="1" applyFill="1" applyBorder="1" applyAlignment="1" applyProtection="1">
      <alignment horizontal="left" vertical="top" wrapText="1"/>
      <protection/>
    </xf>
    <xf numFmtId="0" fontId="50" fillId="0" borderId="11" xfId="0" applyFont="1" applyFill="1" applyBorder="1" applyAlignment="1" applyProtection="1">
      <alignment horizontal="left" vertical="top" wrapText="1"/>
      <protection/>
    </xf>
    <xf numFmtId="0" fontId="47" fillId="0" borderId="12" xfId="0" applyFont="1" applyBorder="1" applyAlignment="1" applyProtection="1">
      <alignment vertical="center" wrapText="1"/>
      <protection/>
    </xf>
    <xf numFmtId="0" fontId="47" fillId="0" borderId="12" xfId="0" applyFont="1" applyBorder="1" applyAlignment="1" applyProtection="1">
      <alignment vertical="center" wrapText="1"/>
      <protection/>
    </xf>
    <xf numFmtId="0" fontId="47" fillId="0" borderId="17" xfId="0" applyFont="1" applyBorder="1" applyAlignment="1" applyProtection="1">
      <alignment vertical="center" wrapText="1"/>
      <protection/>
    </xf>
    <xf numFmtId="0" fontId="51" fillId="0" borderId="0" xfId="44" applyFont="1" applyFill="1" applyBorder="1" applyAlignment="1" applyProtection="1">
      <alignment horizontal="left" vertical="top"/>
      <protection/>
    </xf>
    <xf numFmtId="0" fontId="47" fillId="0" borderId="18" xfId="0" applyFont="1" applyBorder="1" applyAlignment="1" applyProtection="1">
      <alignment horizontal="center" vertical="center" wrapText="1"/>
      <protection/>
    </xf>
    <xf numFmtId="0" fontId="0" fillId="7" borderId="0" xfId="0" applyFont="1" applyFill="1" applyAlignment="1">
      <alignment/>
    </xf>
    <xf numFmtId="0" fontId="0" fillId="7" borderId="0" xfId="0" applyFill="1" applyAlignment="1">
      <alignment/>
    </xf>
    <xf numFmtId="0" fontId="47" fillId="0" borderId="12" xfId="0" applyFont="1" applyBorder="1" applyAlignment="1" applyProtection="1">
      <alignment vertical="center" wrapText="1"/>
      <protection/>
    </xf>
    <xf numFmtId="0" fontId="47" fillId="0" borderId="19" xfId="0" applyFont="1" applyBorder="1" applyAlignment="1" applyProtection="1">
      <alignment vertical="center" wrapText="1"/>
      <protection/>
    </xf>
    <xf numFmtId="0" fontId="47" fillId="0" borderId="18" xfId="0" applyFont="1" applyBorder="1" applyAlignment="1" applyProtection="1">
      <alignment horizontal="center" vertical="center" wrapText="1"/>
      <protection hidden="1"/>
    </xf>
    <xf numFmtId="0" fontId="47" fillId="0" borderId="16" xfId="0" applyFont="1" applyBorder="1" applyAlignment="1" applyProtection="1">
      <alignment horizontal="center" wrapText="1"/>
      <protection locked="0"/>
    </xf>
    <xf numFmtId="0" fontId="47" fillId="0" borderId="20" xfId="0" applyFont="1" applyBorder="1" applyAlignment="1" applyProtection="1">
      <alignment vertical="center" wrapText="1"/>
      <protection locked="0"/>
    </xf>
    <xf numFmtId="0" fontId="47" fillId="0" borderId="21" xfId="0" applyFont="1" applyBorder="1" applyAlignment="1" applyProtection="1">
      <alignment horizontal="center" vertical="center" wrapText="1"/>
      <protection hidden="1"/>
    </xf>
    <xf numFmtId="183" fontId="47" fillId="0" borderId="22" xfId="0" applyNumberFormat="1" applyFont="1" applyBorder="1" applyAlignment="1" applyProtection="1">
      <alignment horizontal="left" vertical="center" wrapText="1"/>
      <protection hidden="1"/>
    </xf>
    <xf numFmtId="0" fontId="47" fillId="0" borderId="10" xfId="0" applyFont="1" applyFill="1" applyBorder="1" applyAlignment="1" applyProtection="1">
      <alignment/>
      <protection locked="0"/>
    </xf>
    <xf numFmtId="0" fontId="47" fillId="0" borderId="10" xfId="0" applyFont="1" applyBorder="1" applyAlignment="1" applyProtection="1">
      <alignment/>
      <protection locked="0"/>
    </xf>
    <xf numFmtId="182" fontId="47" fillId="0" borderId="10" xfId="0" applyNumberFormat="1" applyFont="1" applyBorder="1" applyAlignment="1" applyProtection="1">
      <alignment/>
      <protection locked="0"/>
    </xf>
    <xf numFmtId="0" fontId="47" fillId="0" borderId="0" xfId="0" applyFont="1" applyAlignment="1" applyProtection="1">
      <alignment horizontal="left" vertical="top"/>
      <protection/>
    </xf>
    <xf numFmtId="0" fontId="47" fillId="0" borderId="0" xfId="0" applyFont="1" applyAlignment="1" applyProtection="1">
      <alignment horizontal="left"/>
      <protection/>
    </xf>
    <xf numFmtId="183" fontId="47" fillId="0" borderId="0" xfId="0" applyNumberFormat="1" applyFont="1" applyAlignment="1" applyProtection="1">
      <alignment/>
      <protection/>
    </xf>
    <xf numFmtId="0" fontId="47" fillId="0" borderId="10" xfId="0" applyFont="1" applyBorder="1" applyAlignment="1" applyProtection="1">
      <alignment horizontal="center" wrapText="1"/>
      <protection locked="0"/>
    </xf>
    <xf numFmtId="0" fontId="47" fillId="0" borderId="10" xfId="0" applyFont="1" applyBorder="1" applyAlignment="1" applyProtection="1">
      <alignment horizontal="left" vertical="center" wrapText="1"/>
      <protection/>
    </xf>
    <xf numFmtId="183" fontId="47" fillId="0" borderId="10" xfId="0" applyNumberFormat="1" applyFont="1" applyBorder="1" applyAlignment="1" applyProtection="1">
      <alignment horizontal="left" vertical="center" wrapText="1"/>
      <protection hidden="1"/>
    </xf>
    <xf numFmtId="183" fontId="47" fillId="0" borderId="15" xfId="0" applyNumberFormat="1" applyFont="1" applyBorder="1" applyAlignment="1" applyProtection="1">
      <alignment/>
      <protection/>
    </xf>
    <xf numFmtId="0" fontId="47" fillId="0" borderId="10" xfId="0" applyFont="1" applyBorder="1" applyAlignment="1" applyProtection="1">
      <alignment horizontal="center" wrapText="1"/>
      <protection hidden="1"/>
    </xf>
    <xf numFmtId="0" fontId="47" fillId="0" borderId="15" xfId="0" applyFont="1" applyBorder="1" applyAlignment="1" applyProtection="1">
      <alignment wrapText="1"/>
      <protection/>
    </xf>
    <xf numFmtId="182" fontId="47" fillId="0" borderId="15" xfId="0" applyNumberFormat="1" applyFont="1" applyBorder="1" applyAlignment="1" applyProtection="1">
      <alignment/>
      <protection/>
    </xf>
    <xf numFmtId="0" fontId="35" fillId="0" borderId="10" xfId="44" applyBorder="1" applyAlignment="1" applyProtection="1">
      <alignment horizontal="left" vertical="center" wrapText="1"/>
      <protection/>
    </xf>
    <xf numFmtId="0" fontId="47" fillId="0" borderId="10" xfId="0" applyFont="1" applyBorder="1" applyAlignment="1" applyProtection="1">
      <alignment horizontal="center" vertical="center" wrapText="1"/>
      <protection locked="0"/>
    </xf>
    <xf numFmtId="0" fontId="47" fillId="2" borderId="12" xfId="0" applyFont="1" applyFill="1" applyBorder="1" applyAlignment="1" applyProtection="1">
      <alignment horizontal="left" vertical="center" wrapText="1"/>
      <protection/>
    </xf>
    <xf numFmtId="0" fontId="47" fillId="2" borderId="21" xfId="0" applyFont="1" applyFill="1" applyBorder="1" applyAlignment="1" applyProtection="1">
      <alignment horizontal="left" vertical="center" wrapText="1"/>
      <protection/>
    </xf>
    <xf numFmtId="0" fontId="47" fillId="0" borderId="12" xfId="0" applyFont="1" applyBorder="1" applyAlignment="1" applyProtection="1">
      <alignment horizontal="left" vertical="center" wrapText="1"/>
      <protection/>
    </xf>
    <xf numFmtId="0" fontId="47" fillId="0" borderId="21" xfId="0" applyFont="1" applyBorder="1" applyAlignment="1" applyProtection="1">
      <alignment horizontal="left" vertical="center" wrapText="1"/>
      <protection/>
    </xf>
    <xf numFmtId="0" fontId="47" fillId="0" borderId="16" xfId="0" applyFont="1" applyBorder="1" applyAlignment="1" applyProtection="1">
      <alignment horizontal="left" vertical="center" wrapText="1"/>
      <protection/>
    </xf>
    <xf numFmtId="0" fontId="47" fillId="0" borderId="0" xfId="0" applyFont="1" applyAlignment="1" applyProtection="1">
      <alignment horizontal="center"/>
      <protection locked="0"/>
    </xf>
    <xf numFmtId="0" fontId="47" fillId="0" borderId="12" xfId="0" applyFont="1" applyBorder="1" applyAlignment="1" applyProtection="1">
      <alignment vertical="center" wrapText="1"/>
      <protection/>
    </xf>
    <xf numFmtId="0" fontId="47" fillId="0" borderId="21" xfId="0" applyFont="1" applyBorder="1" applyAlignment="1" applyProtection="1">
      <alignment vertical="center" wrapText="1"/>
      <protection/>
    </xf>
    <xf numFmtId="0" fontId="47" fillId="0" borderId="16" xfId="0" applyFont="1" applyBorder="1" applyAlignment="1" applyProtection="1">
      <alignment vertical="center" wrapText="1"/>
      <protection/>
    </xf>
    <xf numFmtId="183" fontId="47" fillId="35" borderId="23" xfId="0" applyNumberFormat="1" applyFont="1" applyFill="1" applyBorder="1" applyAlignment="1" applyProtection="1">
      <alignment horizontal="left" vertical="center" wrapText="1"/>
      <protection/>
    </xf>
    <xf numFmtId="183" fontId="47" fillId="35" borderId="16" xfId="0" applyNumberFormat="1" applyFont="1" applyFill="1" applyBorder="1" applyAlignment="1" applyProtection="1">
      <alignment horizontal="left" vertical="center" wrapText="1"/>
      <protection/>
    </xf>
    <xf numFmtId="0" fontId="47" fillId="0" borderId="24" xfId="0" applyFont="1" applyBorder="1" applyAlignment="1" applyProtection="1">
      <alignment horizontal="left" vertical="center" wrapText="1"/>
      <protection/>
    </xf>
    <xf numFmtId="0" fontId="47" fillId="0" borderId="25" xfId="0" applyFont="1" applyBorder="1" applyAlignment="1" applyProtection="1">
      <alignment horizontal="left" vertical="center"/>
      <protection locked="0"/>
    </xf>
    <xf numFmtId="0" fontId="47" fillId="0" borderId="26" xfId="0" applyFont="1" applyBorder="1" applyAlignment="1" applyProtection="1">
      <alignment horizontal="left" vertical="center"/>
      <protection locked="0"/>
    </xf>
    <xf numFmtId="0" fontId="47" fillId="0" borderId="27" xfId="0" applyFont="1" applyBorder="1" applyAlignment="1" applyProtection="1">
      <alignment horizontal="left" vertical="center"/>
      <protection locked="0"/>
    </xf>
    <xf numFmtId="0" fontId="47" fillId="0" borderId="28" xfId="0" applyFont="1" applyBorder="1" applyAlignment="1" applyProtection="1">
      <alignment horizontal="left" vertical="center"/>
      <protection locked="0"/>
    </xf>
    <xf numFmtId="183" fontId="47" fillId="0" borderId="15" xfId="0" applyNumberFormat="1" applyFont="1" applyBorder="1" applyAlignment="1" applyProtection="1">
      <alignment horizontal="left" vertical="top"/>
      <protection locked="0"/>
    </xf>
    <xf numFmtId="183" fontId="47" fillId="0" borderId="18" xfId="0" applyNumberFormat="1" applyFont="1" applyBorder="1" applyAlignment="1" applyProtection="1">
      <alignment horizontal="left" vertical="top"/>
      <protection locked="0"/>
    </xf>
    <xf numFmtId="183" fontId="47" fillId="0" borderId="11" xfId="0" applyNumberFormat="1" applyFont="1" applyBorder="1" applyAlignment="1" applyProtection="1">
      <alignment horizontal="left" vertical="top"/>
      <protection locked="0"/>
    </xf>
    <xf numFmtId="183" fontId="47" fillId="0" borderId="24" xfId="0" applyNumberFormat="1" applyFont="1" applyBorder="1" applyAlignment="1" applyProtection="1">
      <alignment horizontal="left" vertical="top"/>
      <protection locked="0"/>
    </xf>
    <xf numFmtId="0" fontId="47" fillId="2" borderId="29" xfId="0" applyFont="1" applyFill="1" applyBorder="1" applyAlignment="1" applyProtection="1">
      <alignment horizontal="left"/>
      <protection locked="0"/>
    </xf>
    <xf numFmtId="0" fontId="47" fillId="2" borderId="15" xfId="0" applyFont="1" applyFill="1" applyBorder="1" applyAlignment="1" applyProtection="1">
      <alignment horizontal="left"/>
      <protection locked="0"/>
    </xf>
    <xf numFmtId="0" fontId="47" fillId="2" borderId="18" xfId="0" applyFont="1" applyFill="1" applyBorder="1" applyAlignment="1" applyProtection="1">
      <alignment horizontal="left"/>
      <protection locked="0"/>
    </xf>
    <xf numFmtId="0" fontId="47" fillId="0" borderId="10" xfId="0" applyFont="1" applyBorder="1" applyAlignment="1" applyProtection="1">
      <alignment vertical="center" wrapText="1"/>
      <protection/>
    </xf>
    <xf numFmtId="0" fontId="47" fillId="33" borderId="12" xfId="0" applyFont="1" applyFill="1" applyBorder="1" applyAlignment="1" applyProtection="1">
      <alignment horizontal="left"/>
      <protection/>
    </xf>
    <xf numFmtId="0" fontId="47" fillId="33" borderId="21" xfId="0" applyFont="1" applyFill="1" applyBorder="1" applyAlignment="1" applyProtection="1">
      <alignment horizontal="left"/>
      <protection/>
    </xf>
    <xf numFmtId="0" fontId="47" fillId="0" borderId="10" xfId="0" applyFont="1" applyBorder="1" applyAlignment="1" applyProtection="1">
      <alignment wrapText="1"/>
      <protection/>
    </xf>
    <xf numFmtId="183" fontId="47" fillId="33" borderId="11" xfId="0" applyNumberFormat="1" applyFont="1" applyFill="1" applyBorder="1" applyAlignment="1" applyProtection="1">
      <alignment vertical="center"/>
      <protection/>
    </xf>
    <xf numFmtId="183" fontId="47" fillId="0" borderId="30" xfId="0" applyNumberFormat="1" applyFont="1" applyBorder="1" applyAlignment="1" applyProtection="1">
      <alignment horizontal="left" vertical="center"/>
      <protection locked="0"/>
    </xf>
    <xf numFmtId="183" fontId="47" fillId="0" borderId="31" xfId="0" applyNumberFormat="1" applyFont="1" applyBorder="1" applyAlignment="1" applyProtection="1">
      <alignment horizontal="left" vertical="center"/>
      <protection locked="0"/>
    </xf>
    <xf numFmtId="183" fontId="47" fillId="0" borderId="32" xfId="0" applyNumberFormat="1" applyFont="1" applyBorder="1" applyAlignment="1" applyProtection="1">
      <alignment horizontal="left" vertical="center"/>
      <protection locked="0"/>
    </xf>
    <xf numFmtId="0" fontId="47" fillId="0" borderId="11" xfId="0" applyFont="1" applyFill="1" applyBorder="1" applyAlignment="1" applyProtection="1">
      <alignment wrapText="1"/>
      <protection/>
    </xf>
    <xf numFmtId="0" fontId="47" fillId="0" borderId="24" xfId="0" applyFont="1" applyFill="1" applyBorder="1" applyAlignment="1" applyProtection="1">
      <alignment wrapText="1"/>
      <protection/>
    </xf>
    <xf numFmtId="0" fontId="47" fillId="2" borderId="12" xfId="0" applyFont="1" applyFill="1" applyBorder="1" applyAlignment="1" applyProtection="1">
      <alignment horizontal="left" vertical="center"/>
      <protection/>
    </xf>
    <xf numFmtId="0" fontId="47" fillId="2" borderId="21" xfId="0" applyFont="1" applyFill="1" applyBorder="1" applyAlignment="1" applyProtection="1">
      <alignment horizontal="left" vertical="center"/>
      <protection/>
    </xf>
    <xf numFmtId="0" fontId="47" fillId="0" borderId="12" xfId="0" applyFont="1" applyFill="1" applyBorder="1" applyAlignment="1" applyProtection="1">
      <alignment horizontal="left" vertical="center" wrapText="1"/>
      <protection locked="0"/>
    </xf>
    <xf numFmtId="0" fontId="47" fillId="0" borderId="21" xfId="0" applyFont="1" applyFill="1" applyBorder="1" applyAlignment="1" applyProtection="1">
      <alignment horizontal="left" vertical="center" wrapText="1"/>
      <protection locked="0"/>
    </xf>
    <xf numFmtId="0" fontId="47" fillId="0" borderId="16" xfId="0" applyFont="1" applyFill="1" applyBorder="1" applyAlignment="1" applyProtection="1">
      <alignment horizontal="left" vertical="center" wrapText="1"/>
      <protection locked="0"/>
    </xf>
    <xf numFmtId="0" fontId="47" fillId="2" borderId="12" xfId="0" applyFont="1" applyFill="1" applyBorder="1" applyAlignment="1" applyProtection="1">
      <alignment horizontal="center" vertical="center" wrapText="1"/>
      <protection/>
    </xf>
    <xf numFmtId="0" fontId="47" fillId="2" borderId="21" xfId="0" applyFont="1" applyFill="1" applyBorder="1" applyAlignment="1" applyProtection="1">
      <alignment horizontal="center" vertical="center" wrapText="1"/>
      <protection/>
    </xf>
    <xf numFmtId="0" fontId="47" fillId="2" borderId="16" xfId="0" applyFont="1" applyFill="1" applyBorder="1" applyAlignment="1" applyProtection="1">
      <alignment horizontal="center" vertical="center" wrapText="1"/>
      <protection/>
    </xf>
    <xf numFmtId="0" fontId="52" fillId="0" borderId="0" xfId="0" applyFont="1" applyAlignment="1" applyProtection="1">
      <alignment horizontal="center" vertical="center" wrapText="1"/>
      <protection/>
    </xf>
    <xf numFmtId="0" fontId="52" fillId="0" borderId="0" xfId="0" applyFont="1" applyAlignment="1" applyProtection="1">
      <alignment horizontal="center" vertical="center"/>
      <protection/>
    </xf>
    <xf numFmtId="183" fontId="47" fillId="33" borderId="12" xfId="0" applyNumberFormat="1" applyFont="1" applyFill="1" applyBorder="1" applyAlignment="1" applyProtection="1">
      <alignment horizontal="left"/>
      <protection/>
    </xf>
    <xf numFmtId="183" fontId="47" fillId="33" borderId="16" xfId="0" applyNumberFormat="1" applyFont="1" applyFill="1" applyBorder="1" applyAlignment="1" applyProtection="1">
      <alignment horizontal="left"/>
      <protection/>
    </xf>
    <xf numFmtId="0" fontId="47" fillId="33" borderId="12" xfId="0" applyFont="1" applyFill="1" applyBorder="1" applyAlignment="1" applyProtection="1">
      <alignment horizontal="left" vertical="center"/>
      <protection/>
    </xf>
    <xf numFmtId="0" fontId="47" fillId="33" borderId="16" xfId="0" applyFont="1" applyFill="1" applyBorder="1" applyAlignment="1" applyProtection="1">
      <alignment horizontal="left" vertical="center"/>
      <protection/>
    </xf>
    <xf numFmtId="183" fontId="47" fillId="0" borderId="12" xfId="0" applyNumberFormat="1" applyFont="1" applyBorder="1" applyAlignment="1" applyProtection="1">
      <alignment/>
      <protection locked="0"/>
    </xf>
    <xf numFmtId="183" fontId="47" fillId="0" borderId="16" xfId="0" applyNumberFormat="1" applyFont="1" applyBorder="1" applyAlignment="1" applyProtection="1">
      <alignment/>
      <protection locked="0"/>
    </xf>
    <xf numFmtId="0" fontId="47" fillId="33" borderId="12" xfId="0" applyFont="1" applyFill="1" applyBorder="1" applyAlignment="1" applyProtection="1">
      <alignment vertical="center"/>
      <protection/>
    </xf>
    <xf numFmtId="0" fontId="47" fillId="33" borderId="16" xfId="0" applyFont="1" applyFill="1" applyBorder="1" applyAlignment="1" applyProtection="1">
      <alignment vertical="center"/>
      <protection/>
    </xf>
    <xf numFmtId="183" fontId="47" fillId="33" borderId="10" xfId="0" applyNumberFormat="1" applyFont="1" applyFill="1" applyBorder="1" applyAlignment="1" applyProtection="1">
      <alignment horizontal="left"/>
      <protection locked="0"/>
    </xf>
    <xf numFmtId="0" fontId="47" fillId="33" borderId="10" xfId="0" applyFont="1" applyFill="1" applyBorder="1" applyAlignment="1" applyProtection="1">
      <alignment horizontal="left" vertical="center" wrapText="1"/>
      <protection/>
    </xf>
    <xf numFmtId="0" fontId="47" fillId="0" borderId="10" xfId="0" applyFont="1" applyBorder="1" applyAlignment="1" applyProtection="1">
      <alignment horizontal="left"/>
      <protection locked="0"/>
    </xf>
    <xf numFmtId="0" fontId="47" fillId="0" borderId="12" xfId="0" applyFont="1" applyBorder="1" applyAlignment="1" applyProtection="1">
      <alignment horizontal="left" wrapText="1"/>
      <protection locked="0"/>
    </xf>
    <xf numFmtId="0" fontId="47" fillId="0" borderId="21" xfId="0" applyFont="1" applyBorder="1" applyAlignment="1" applyProtection="1">
      <alignment horizontal="left" wrapText="1"/>
      <protection locked="0"/>
    </xf>
    <xf numFmtId="0" fontId="47" fillId="0" borderId="16" xfId="0" applyFont="1" applyBorder="1" applyAlignment="1" applyProtection="1">
      <alignment horizontal="left" wrapText="1"/>
      <protection locked="0"/>
    </xf>
    <xf numFmtId="0" fontId="47" fillId="0" borderId="12" xfId="0" applyFont="1" applyFill="1" applyBorder="1" applyAlignment="1" applyProtection="1">
      <alignment horizontal="left" vertical="top"/>
      <protection locked="0"/>
    </xf>
    <xf numFmtId="0" fontId="47" fillId="0" borderId="21" xfId="0" applyFont="1" applyFill="1" applyBorder="1" applyAlignment="1" applyProtection="1">
      <alignment horizontal="left" vertical="top"/>
      <protection locked="0"/>
    </xf>
    <xf numFmtId="0" fontId="47" fillId="0" borderId="16" xfId="0" applyFont="1" applyFill="1" applyBorder="1" applyAlignment="1" applyProtection="1">
      <alignment horizontal="left" vertical="top"/>
      <protection locked="0"/>
    </xf>
    <xf numFmtId="0" fontId="47" fillId="0" borderId="10" xfId="0" applyFont="1" applyBorder="1" applyAlignment="1" applyProtection="1">
      <alignment horizontal="left" vertical="center" wrapText="1"/>
      <protection/>
    </xf>
    <xf numFmtId="0" fontId="47" fillId="0" borderId="13" xfId="0" applyFont="1" applyBorder="1" applyAlignment="1" applyProtection="1">
      <alignment horizontal="left" vertical="center" wrapText="1"/>
      <protection/>
    </xf>
    <xf numFmtId="0" fontId="47" fillId="0" borderId="22" xfId="0" applyFont="1" applyBorder="1" applyAlignment="1" applyProtection="1">
      <alignment horizontal="left" vertical="center" wrapText="1"/>
      <protection/>
    </xf>
    <xf numFmtId="0" fontId="47" fillId="0" borderId="23" xfId="0" applyFont="1" applyBorder="1" applyAlignment="1" applyProtection="1">
      <alignment vertical="center" wrapText="1"/>
      <protection/>
    </xf>
    <xf numFmtId="0" fontId="47" fillId="0" borderId="24" xfId="0" applyFont="1" applyBorder="1" applyAlignment="1" applyProtection="1">
      <alignment vertical="center" wrapText="1"/>
      <protection/>
    </xf>
    <xf numFmtId="0" fontId="47" fillId="0" borderId="12" xfId="0" applyFont="1" applyBorder="1" applyAlignment="1" applyProtection="1">
      <alignment wrapText="1"/>
      <protection/>
    </xf>
    <xf numFmtId="0" fontId="47" fillId="0" borderId="16" xfId="0" applyFont="1" applyBorder="1" applyAlignment="1" applyProtection="1">
      <alignment wrapText="1"/>
      <protection/>
    </xf>
    <xf numFmtId="0" fontId="47" fillId="0" borderId="12" xfId="0" applyFont="1" applyBorder="1" applyAlignment="1">
      <alignment horizontal="left" wrapText="1"/>
    </xf>
    <xf numFmtId="0" fontId="47" fillId="0" borderId="21" xfId="0" applyFont="1" applyBorder="1" applyAlignment="1">
      <alignment horizontal="left" wrapText="1"/>
    </xf>
    <xf numFmtId="0" fontId="47" fillId="0" borderId="16" xfId="0" applyFont="1" applyBorder="1" applyAlignment="1">
      <alignment horizontal="left" wrapText="1"/>
    </xf>
    <xf numFmtId="0" fontId="47" fillId="0" borderId="0" xfId="0" applyFont="1" applyBorder="1" applyAlignment="1" applyProtection="1">
      <alignment horizontal="left" vertical="top"/>
      <protection/>
    </xf>
    <xf numFmtId="0" fontId="47" fillId="0" borderId="25" xfId="0" applyFont="1" applyBorder="1" applyAlignment="1" applyProtection="1">
      <alignment horizontal="left" vertical="center" wrapText="1"/>
      <protection locked="0"/>
    </xf>
    <xf numFmtId="0" fontId="47" fillId="0" borderId="26" xfId="0" applyFont="1" applyBorder="1" applyAlignment="1" applyProtection="1">
      <alignment horizontal="left" vertical="center" wrapText="1"/>
      <protection locked="0"/>
    </xf>
    <xf numFmtId="0" fontId="47" fillId="0" borderId="27" xfId="0" applyFont="1" applyBorder="1" applyAlignment="1" applyProtection="1">
      <alignment horizontal="left" vertical="center" wrapText="1"/>
      <protection locked="0"/>
    </xf>
    <xf numFmtId="0" fontId="47" fillId="0" borderId="28" xfId="0" applyFont="1" applyBorder="1" applyAlignment="1" applyProtection="1">
      <alignment horizontal="left" vertical="center" wrapText="1"/>
      <protection locked="0"/>
    </xf>
    <xf numFmtId="0" fontId="47" fillId="0" borderId="0" xfId="0" applyFont="1" applyBorder="1" applyAlignment="1" applyProtection="1">
      <alignment horizontal="center" wrapText="1"/>
      <protection/>
    </xf>
    <xf numFmtId="0" fontId="47" fillId="2" borderId="29" xfId="0" applyFont="1" applyFill="1" applyBorder="1" applyAlignment="1" applyProtection="1">
      <alignment horizontal="left"/>
      <protection/>
    </xf>
    <xf numFmtId="0" fontId="47" fillId="2" borderId="15" xfId="0" applyFont="1" applyFill="1" applyBorder="1" applyAlignment="1" applyProtection="1">
      <alignment horizontal="left"/>
      <protection/>
    </xf>
    <xf numFmtId="0" fontId="47" fillId="2" borderId="18" xfId="0" applyFont="1" applyFill="1" applyBorder="1" applyAlignment="1" applyProtection="1">
      <alignment horizontal="left"/>
      <protection/>
    </xf>
    <xf numFmtId="0" fontId="47" fillId="2" borderId="16" xfId="0" applyFont="1" applyFill="1" applyBorder="1" applyAlignment="1" applyProtection="1">
      <alignment horizontal="left" vertical="center" wrapText="1"/>
      <protection/>
    </xf>
    <xf numFmtId="183" fontId="47" fillId="35" borderId="12" xfId="0" applyNumberFormat="1" applyFont="1" applyFill="1" applyBorder="1" applyAlignment="1" applyProtection="1">
      <alignment horizontal="left" vertical="center" wrapText="1"/>
      <protection/>
    </xf>
    <xf numFmtId="0" fontId="47" fillId="0" borderId="12" xfId="0" applyFont="1" applyBorder="1" applyAlignment="1" applyProtection="1">
      <alignment horizontal="left" wrapText="1"/>
      <protection/>
    </xf>
    <xf numFmtId="0" fontId="47" fillId="0" borderId="24" xfId="0" applyFont="1" applyBorder="1" applyAlignment="1" applyProtection="1">
      <alignment horizontal="left" wrapText="1"/>
      <protection/>
    </xf>
    <xf numFmtId="0" fontId="47" fillId="33" borderId="10" xfId="0" applyFont="1" applyFill="1" applyBorder="1" applyAlignment="1" applyProtection="1">
      <alignment vertical="center"/>
      <protection/>
    </xf>
    <xf numFmtId="0" fontId="51" fillId="0" borderId="0" xfId="44" applyFont="1" applyFill="1" applyBorder="1" applyAlignment="1" applyProtection="1">
      <alignment horizontal="left" vertical="top" wrapText="1"/>
      <protection/>
    </xf>
    <xf numFmtId="183" fontId="47" fillId="36" borderId="12" xfId="0" applyNumberFormat="1" applyFont="1" applyFill="1" applyBorder="1" applyAlignment="1" applyProtection="1">
      <alignment horizontal="left"/>
      <protection/>
    </xf>
    <xf numFmtId="183" fontId="47" fillId="36" borderId="16" xfId="0" applyNumberFormat="1" applyFont="1" applyFill="1" applyBorder="1" applyAlignment="1" applyProtection="1">
      <alignment horizontal="left"/>
      <protection/>
    </xf>
    <xf numFmtId="183" fontId="47" fillId="0" borderId="10" xfId="0" applyNumberFormat="1" applyFont="1" applyFill="1" applyBorder="1" applyAlignment="1" applyProtection="1">
      <alignment horizontal="left"/>
      <protection locked="0"/>
    </xf>
    <xf numFmtId="183" fontId="47" fillId="33" borderId="16" xfId="0" applyNumberFormat="1" applyFont="1" applyFill="1" applyBorder="1" applyAlignment="1" applyProtection="1">
      <alignment vertical="center"/>
      <protection/>
    </xf>
    <xf numFmtId="183" fontId="47" fillId="33" borderId="29" xfId="0" applyNumberFormat="1" applyFont="1" applyFill="1" applyBorder="1" applyAlignment="1" applyProtection="1">
      <alignment vertical="center"/>
      <protection/>
    </xf>
    <xf numFmtId="0" fontId="47" fillId="36" borderId="12" xfId="0" applyFont="1" applyFill="1" applyBorder="1" applyAlignment="1" applyProtection="1">
      <alignment horizontal="left"/>
      <protection/>
    </xf>
    <xf numFmtId="0" fontId="47" fillId="36" borderId="21" xfId="0" applyFont="1" applyFill="1" applyBorder="1" applyAlignment="1" applyProtection="1">
      <alignment horizontal="left"/>
      <protection/>
    </xf>
    <xf numFmtId="0" fontId="47" fillId="36" borderId="16" xfId="0" applyFont="1" applyFill="1" applyBorder="1" applyAlignment="1" applyProtection="1">
      <alignment horizontal="left"/>
      <protection/>
    </xf>
    <xf numFmtId="0" fontId="47" fillId="33" borderId="10" xfId="0" applyFont="1" applyFill="1" applyBorder="1" applyAlignment="1" applyProtection="1">
      <alignment horizontal="left" wrapText="1"/>
      <protection/>
    </xf>
    <xf numFmtId="0" fontId="47" fillId="33" borderId="10" xfId="0" applyFont="1" applyFill="1" applyBorder="1" applyAlignment="1" applyProtection="1">
      <alignment/>
      <protection/>
    </xf>
    <xf numFmtId="0" fontId="47" fillId="0" borderId="15" xfId="0" applyFont="1" applyBorder="1" applyAlignment="1" applyProtection="1">
      <alignment horizontal="left" vertical="top" wrapText="1"/>
      <protection/>
    </xf>
    <xf numFmtId="1" fontId="47" fillId="0" borderId="10" xfId="0" applyNumberFormat="1" applyFont="1" applyBorder="1" applyAlignment="1" applyProtection="1">
      <alignment horizontal="center" wrapText="1"/>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wmf"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3</xdr:col>
      <xdr:colOff>257175</xdr:colOff>
      <xdr:row>1</xdr:row>
      <xdr:rowOff>142875</xdr:rowOff>
    </xdr:to>
    <xdr:pic>
      <xdr:nvPicPr>
        <xdr:cNvPr id="1" name="Image 2" descr="logo-biomol.jpg"/>
        <xdr:cNvPicPr preferRelativeResize="1">
          <a:picLocks noChangeAspect="1"/>
        </xdr:cNvPicPr>
      </xdr:nvPicPr>
      <xdr:blipFill>
        <a:blip r:embed="rId1"/>
        <a:stretch>
          <a:fillRect/>
        </a:stretch>
      </xdr:blipFill>
      <xdr:spPr>
        <a:xfrm>
          <a:off x="1524000" y="0"/>
          <a:ext cx="1323975" cy="638175"/>
        </a:xfrm>
        <a:prstGeom prst="rect">
          <a:avLst/>
        </a:prstGeom>
        <a:noFill/>
        <a:ln w="9525" cmpd="sng">
          <a:noFill/>
        </a:ln>
      </xdr:spPr>
    </xdr:pic>
    <xdr:clientData/>
  </xdr:twoCellAnchor>
  <xdr:oneCellAnchor>
    <xdr:from>
      <xdr:col>7</xdr:col>
      <xdr:colOff>161925</xdr:colOff>
      <xdr:row>9</xdr:row>
      <xdr:rowOff>28575</xdr:rowOff>
    </xdr:from>
    <xdr:ext cx="1943100" cy="1181100"/>
    <xdr:sp>
      <xdr:nvSpPr>
        <xdr:cNvPr id="2" name="ZoneTexte 2"/>
        <xdr:cNvSpPr txBox="1">
          <a:spLocks noChangeArrowheads="1"/>
        </xdr:cNvSpPr>
      </xdr:nvSpPr>
      <xdr:spPr>
        <a:xfrm>
          <a:off x="7581900" y="2228850"/>
          <a:ext cx="1943100" cy="1181100"/>
        </a:xfrm>
        <a:prstGeom prst="rect">
          <a:avLst/>
        </a:prstGeom>
        <a:gradFill rotWithShape="1">
          <a:gsLst>
            <a:gs pos="0">
              <a:srgbClr val="2787A0"/>
            </a:gs>
            <a:gs pos="80000">
              <a:srgbClr val="36B1D2"/>
            </a:gs>
            <a:gs pos="100000">
              <a:srgbClr val="34B3D6"/>
            </a:gs>
          </a:gsLst>
          <a:lin ang="5400000" scaled="1"/>
        </a:gradFill>
        <a:ln w="9525" cmpd="sng">
          <a:solidFill>
            <a:srgbClr val="46AAC5"/>
          </a:solidFill>
          <a:headEnd type="none"/>
          <a:tailEnd type="none"/>
        </a:ln>
      </xdr:spPr>
      <xdr:txBody>
        <a:bodyPr vertOverflow="clip" wrap="square"/>
        <a:p>
          <a:pPr algn="l">
            <a:defRPr/>
          </a:pPr>
          <a:r>
            <a:rPr lang="en-US" cap="none" sz="1100" b="0" i="0" u="none" baseline="0">
              <a:solidFill>
                <a:srgbClr val="FFFFFF"/>
              </a:solidFill>
              <a:latin typeface="Calibri"/>
              <a:ea typeface="Calibri"/>
              <a:cs typeface="Calibri"/>
            </a:rPr>
            <a:t>Les dates limites s'afficheront</a:t>
          </a: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 a</a:t>
          </a:r>
          <a:r>
            <a:rPr lang="en-US" cap="none" sz="1100" b="0" i="0" u="none" baseline="0">
              <a:solidFill>
                <a:srgbClr val="FFFFFF"/>
              </a:solidFill>
              <a:latin typeface="Calibri"/>
              <a:ea typeface="Calibri"/>
              <a:cs typeface="Calibri"/>
            </a:rPr>
            <a:t>utomatiquement lorsque vous aurez sélectionné un trimestre et une année. </a:t>
          </a:r>
        </a:p>
      </xdr:txBody>
    </xdr:sp>
    <xdr:clientData/>
  </xdr:oneCellAnchor>
  <xdr:twoCellAnchor editAs="oneCell">
    <xdr:from>
      <xdr:col>8</xdr:col>
      <xdr:colOff>323850</xdr:colOff>
      <xdr:row>10</xdr:row>
      <xdr:rowOff>123825</xdr:rowOff>
    </xdr:from>
    <xdr:to>
      <xdr:col>8</xdr:col>
      <xdr:colOff>723900</xdr:colOff>
      <xdr:row>12</xdr:row>
      <xdr:rowOff>180975</xdr:rowOff>
    </xdr:to>
    <xdr:pic>
      <xdr:nvPicPr>
        <xdr:cNvPr id="3" name="Picture 87" descr="C:\Documents and Settings\mantovaj\Local Settings\Temporary Internet Files\Content.IE5\4X6ISWFB\MC900433883[1].png"/>
        <xdr:cNvPicPr preferRelativeResize="1">
          <a:picLocks noChangeAspect="1"/>
        </xdr:cNvPicPr>
      </xdr:nvPicPr>
      <xdr:blipFill>
        <a:blip r:embed="rId2"/>
        <a:stretch>
          <a:fillRect/>
        </a:stretch>
      </xdr:blipFill>
      <xdr:spPr>
        <a:xfrm>
          <a:off x="8439150" y="2819400"/>
          <a:ext cx="400050" cy="457200"/>
        </a:xfrm>
        <a:prstGeom prst="rect">
          <a:avLst/>
        </a:prstGeom>
        <a:noFill/>
        <a:ln w="9525" cmpd="sng">
          <a:noFill/>
        </a:ln>
      </xdr:spPr>
    </xdr:pic>
    <xdr:clientData/>
  </xdr:twoCellAnchor>
  <xdr:oneCellAnchor>
    <xdr:from>
      <xdr:col>7</xdr:col>
      <xdr:colOff>180975</xdr:colOff>
      <xdr:row>43</xdr:row>
      <xdr:rowOff>66675</xdr:rowOff>
    </xdr:from>
    <xdr:ext cx="2419350" cy="1905000"/>
    <xdr:sp>
      <xdr:nvSpPr>
        <xdr:cNvPr id="4" name="ZoneTexte 4"/>
        <xdr:cNvSpPr txBox="1">
          <a:spLocks noChangeArrowheads="1"/>
        </xdr:cNvSpPr>
      </xdr:nvSpPr>
      <xdr:spPr>
        <a:xfrm>
          <a:off x="7600950" y="11791950"/>
          <a:ext cx="2419350" cy="1905000"/>
        </a:xfrm>
        <a:prstGeom prst="rect">
          <a:avLst/>
        </a:prstGeom>
        <a:gradFill rotWithShape="1">
          <a:gsLst>
            <a:gs pos="0">
              <a:srgbClr val="CB6C1D"/>
            </a:gs>
            <a:gs pos="80000">
              <a:srgbClr val="FF8F2A"/>
            </a:gs>
            <a:gs pos="100000">
              <a:srgbClr val="FF8F26"/>
            </a:gs>
          </a:gsLst>
          <a:lin ang="5400000" scaled="1"/>
        </a:gradFill>
        <a:ln w="9525" cmpd="sng">
          <a:solidFill>
            <a:srgbClr val="F69240"/>
          </a:solidFill>
          <a:headEnd type="none"/>
          <a:tailEnd type="none"/>
        </a:ln>
      </xdr:spPr>
      <xdr:txBody>
        <a:bodyPr vertOverflow="clip" wrap="square"/>
        <a:p>
          <a:pPr algn="l">
            <a:defRPr/>
          </a:pP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  1) Enregistrez le formulaire rempli pour le conserver et vous y référer tout au long de votre parcours académique. 2) Imprimez, signez et faites signer ce document par vos  deux directeur s de recherche .</a:t>
          </a:r>
          <a:r>
            <a:rPr lang="en-US" cap="none" sz="1100" b="0" i="0" u="none" baseline="0">
              <a:solidFill>
                <a:srgbClr val="FFFFFF"/>
              </a:solidFill>
              <a:latin typeface="Calibri"/>
              <a:ea typeface="Calibri"/>
              <a:cs typeface="Calibri"/>
            </a:rPr>
            <a:t> 3) Remettez ensuite </a:t>
          </a:r>
          <a:r>
            <a:rPr lang="en-US" cap="none" sz="1100" b="1" i="0" u="none" baseline="0">
              <a:solidFill>
                <a:srgbClr val="FFFFFF"/>
              </a:solidFill>
              <a:latin typeface="Calibri"/>
              <a:ea typeface="Calibri"/>
              <a:cs typeface="Calibri"/>
            </a:rPr>
            <a:t>ce document </a:t>
          </a:r>
          <a:r>
            <a:rPr lang="en-US" cap="none" sz="1100" b="0" i="0" u="none" baseline="0">
              <a:solidFill>
                <a:srgbClr val="FFFFFF"/>
              </a:solidFill>
              <a:latin typeface="Calibri"/>
              <a:ea typeface="Calibri"/>
              <a:cs typeface="Calibri"/>
            </a:rPr>
            <a:t> à Pascale Le Thérizien (bureau 3306-2) ou à Julie Mantovani (bureau 3306-1)</a:t>
          </a:r>
        </a:p>
      </xdr:txBody>
    </xdr:sp>
    <xdr:clientData/>
  </xdr:oneCellAnchor>
  <xdr:twoCellAnchor editAs="oneCell">
    <xdr:from>
      <xdr:col>7</xdr:col>
      <xdr:colOff>323850</xdr:colOff>
      <xdr:row>43</xdr:row>
      <xdr:rowOff>180975</xdr:rowOff>
    </xdr:from>
    <xdr:to>
      <xdr:col>8</xdr:col>
      <xdr:colOff>314325</xdr:colOff>
      <xdr:row>44</xdr:row>
      <xdr:rowOff>85725</xdr:rowOff>
    </xdr:to>
    <xdr:pic>
      <xdr:nvPicPr>
        <xdr:cNvPr id="5" name="Picture 99" descr="C:\Documents and Settings\mantovaj\Local Settings\Temporary Internet Files\Content.IE5\3Y5VOBTV\MC900441964[1].wmf"/>
        <xdr:cNvPicPr preferRelativeResize="1">
          <a:picLocks noChangeAspect="1"/>
        </xdr:cNvPicPr>
      </xdr:nvPicPr>
      <xdr:blipFill>
        <a:blip r:embed="rId3"/>
        <a:stretch>
          <a:fillRect/>
        </a:stretch>
      </xdr:blipFill>
      <xdr:spPr>
        <a:xfrm>
          <a:off x="7743825" y="11906250"/>
          <a:ext cx="685800" cy="209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3</xdr:col>
      <xdr:colOff>180975</xdr:colOff>
      <xdr:row>1</xdr:row>
      <xdr:rowOff>142875</xdr:rowOff>
    </xdr:to>
    <xdr:pic>
      <xdr:nvPicPr>
        <xdr:cNvPr id="1" name="Image 2" descr="logo-biomol.jpg"/>
        <xdr:cNvPicPr preferRelativeResize="1">
          <a:picLocks noChangeAspect="1"/>
        </xdr:cNvPicPr>
      </xdr:nvPicPr>
      <xdr:blipFill>
        <a:blip r:embed="rId1"/>
        <a:stretch>
          <a:fillRect/>
        </a:stretch>
      </xdr:blipFill>
      <xdr:spPr>
        <a:xfrm>
          <a:off x="1524000" y="0"/>
          <a:ext cx="1333500" cy="638175"/>
        </a:xfrm>
        <a:prstGeom prst="rect">
          <a:avLst/>
        </a:prstGeom>
        <a:noFill/>
        <a:ln w="9525" cmpd="sng">
          <a:noFill/>
        </a:ln>
      </xdr:spPr>
    </xdr:pic>
    <xdr:clientData/>
  </xdr:twoCellAnchor>
  <xdr:oneCellAnchor>
    <xdr:from>
      <xdr:col>7</xdr:col>
      <xdr:colOff>142875</xdr:colOff>
      <xdr:row>8</xdr:row>
      <xdr:rowOff>200025</xdr:rowOff>
    </xdr:from>
    <xdr:ext cx="1666875" cy="1038225"/>
    <xdr:sp>
      <xdr:nvSpPr>
        <xdr:cNvPr id="2" name="ZoneTexte 2"/>
        <xdr:cNvSpPr txBox="1">
          <a:spLocks noChangeArrowheads="1"/>
        </xdr:cNvSpPr>
      </xdr:nvSpPr>
      <xdr:spPr>
        <a:xfrm>
          <a:off x="7610475" y="2209800"/>
          <a:ext cx="1666875" cy="1038225"/>
        </a:xfrm>
        <a:prstGeom prst="rect">
          <a:avLst/>
        </a:prstGeom>
        <a:gradFill rotWithShape="1">
          <a:gsLst>
            <a:gs pos="0">
              <a:srgbClr val="2787A0"/>
            </a:gs>
            <a:gs pos="80000">
              <a:srgbClr val="36B1D2"/>
            </a:gs>
            <a:gs pos="100000">
              <a:srgbClr val="34B3D6"/>
            </a:gs>
          </a:gsLst>
          <a:lin ang="5400000" scaled="1"/>
        </a:gradFill>
        <a:ln w="9525" cmpd="sng">
          <a:solidFill>
            <a:srgbClr val="46AAC5"/>
          </a:solidFill>
          <a:headEnd type="none"/>
          <a:tailEnd type="none"/>
        </a:ln>
      </xdr:spPr>
      <xdr:txBody>
        <a:bodyPr vertOverflow="clip" wrap="square"/>
        <a:p>
          <a:pPr algn="l">
            <a:defRPr/>
          </a:pPr>
          <a:r>
            <a:rPr lang="en-US" cap="none" sz="1100" b="0" i="0" u="none" baseline="0">
              <a:solidFill>
                <a:srgbClr val="FFFFFF"/>
              </a:solidFill>
              <a:latin typeface="Calibri"/>
              <a:ea typeface="Calibri"/>
              <a:cs typeface="Calibri"/>
            </a:rPr>
            <a:t>Deadlines will be automatically displayed when you will select a term and a year.
</a:t>
          </a:r>
        </a:p>
      </xdr:txBody>
    </xdr:sp>
    <xdr:clientData/>
  </xdr:oneCellAnchor>
  <xdr:twoCellAnchor editAs="oneCell">
    <xdr:from>
      <xdr:col>8</xdr:col>
      <xdr:colOff>247650</xdr:colOff>
      <xdr:row>10</xdr:row>
      <xdr:rowOff>152400</xdr:rowOff>
    </xdr:from>
    <xdr:to>
      <xdr:col>8</xdr:col>
      <xdr:colOff>695325</xdr:colOff>
      <xdr:row>13</xdr:row>
      <xdr:rowOff>66675</xdr:rowOff>
    </xdr:to>
    <xdr:pic>
      <xdr:nvPicPr>
        <xdr:cNvPr id="3" name="Picture 87" descr="C:\Documents and Settings\mantovaj\Local Settings\Temporary Internet Files\Content.IE5\4X6ISWFB\MC900433883[1].png"/>
        <xdr:cNvPicPr preferRelativeResize="1">
          <a:picLocks noChangeAspect="1"/>
        </xdr:cNvPicPr>
      </xdr:nvPicPr>
      <xdr:blipFill>
        <a:blip r:embed="rId2"/>
        <a:stretch>
          <a:fillRect/>
        </a:stretch>
      </xdr:blipFill>
      <xdr:spPr>
        <a:xfrm>
          <a:off x="8382000" y="2724150"/>
          <a:ext cx="457200" cy="476250"/>
        </a:xfrm>
        <a:prstGeom prst="rect">
          <a:avLst/>
        </a:prstGeom>
        <a:noFill/>
        <a:ln w="9525" cmpd="sng">
          <a:noFill/>
        </a:ln>
      </xdr:spPr>
    </xdr:pic>
    <xdr:clientData/>
  </xdr:twoCellAnchor>
  <xdr:oneCellAnchor>
    <xdr:from>
      <xdr:col>7</xdr:col>
      <xdr:colOff>142875</xdr:colOff>
      <xdr:row>45</xdr:row>
      <xdr:rowOff>85725</xdr:rowOff>
    </xdr:from>
    <xdr:ext cx="2524125" cy="2095500"/>
    <xdr:sp>
      <xdr:nvSpPr>
        <xdr:cNvPr id="4" name="ZoneTexte 4"/>
        <xdr:cNvSpPr txBox="1">
          <a:spLocks noChangeArrowheads="1"/>
        </xdr:cNvSpPr>
      </xdr:nvSpPr>
      <xdr:spPr>
        <a:xfrm>
          <a:off x="7610475" y="12372975"/>
          <a:ext cx="2524125" cy="2095500"/>
        </a:xfrm>
        <a:prstGeom prst="rect">
          <a:avLst/>
        </a:prstGeom>
        <a:gradFill rotWithShape="1">
          <a:gsLst>
            <a:gs pos="0">
              <a:srgbClr val="CB6C1D"/>
            </a:gs>
            <a:gs pos="80000">
              <a:srgbClr val="FF8F2A"/>
            </a:gs>
            <a:gs pos="100000">
              <a:srgbClr val="FF8F26"/>
            </a:gs>
          </a:gsLst>
          <a:lin ang="5400000" scaled="1"/>
        </a:gradFill>
        <a:ln w="9525" cmpd="sng">
          <a:solidFill>
            <a:srgbClr val="F69240"/>
          </a:solidFill>
          <a:headEnd type="none"/>
          <a:tailEnd type="none"/>
        </a:ln>
      </xdr:spPr>
      <xdr:txBody>
        <a:bodyPr vertOverflow="clip" wrap="square"/>
        <a:p>
          <a:pPr algn="l">
            <a:defRPr/>
          </a:pP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1) Save the completed form to keep and refer to it throughout your academic path. 2) Print, sign and have this document sign by your  two research director. 3) Then </a:t>
          </a:r>
          <a:r>
            <a:rPr lang="en-US" cap="none" sz="1100" b="1" i="0" u="none" baseline="0">
              <a:solidFill>
                <a:srgbClr val="FFFFFF"/>
              </a:solidFill>
              <a:latin typeface="Calibri"/>
              <a:ea typeface="Calibri"/>
              <a:cs typeface="Calibri"/>
            </a:rPr>
            <a:t>return this document </a:t>
          </a:r>
          <a:r>
            <a:rPr lang="en-US" cap="none" sz="1100" b="0" i="0" u="none" baseline="0">
              <a:solidFill>
                <a:srgbClr val="FFFFFF"/>
              </a:solidFill>
              <a:latin typeface="Calibri"/>
              <a:ea typeface="Calibri"/>
              <a:cs typeface="Calibri"/>
            </a:rPr>
            <a:t>to Pascale Le</a:t>
          </a:r>
          <a:r>
            <a:rPr lang="en-US" cap="none" sz="1100" b="0" i="0" u="none" baseline="0">
              <a:solidFill>
                <a:srgbClr val="FFFFFF"/>
              </a:solidFill>
              <a:latin typeface="Calibri"/>
              <a:ea typeface="Calibri"/>
              <a:cs typeface="Calibri"/>
            </a:rPr>
            <a:t> Thérizien (office 3306-2) or</a:t>
          </a:r>
          <a:r>
            <a:rPr lang="en-US" cap="none" sz="1100" b="0" i="0" u="none" baseline="0">
              <a:solidFill>
                <a:srgbClr val="FFFFFF"/>
              </a:solidFill>
              <a:latin typeface="Calibri"/>
              <a:ea typeface="Calibri"/>
              <a:cs typeface="Calibri"/>
            </a:rPr>
            <a:t> Julie Mantovani (office 3306-1).</a:t>
          </a:r>
        </a:p>
      </xdr:txBody>
    </xdr:sp>
    <xdr:clientData/>
  </xdr:oneCellAnchor>
  <xdr:twoCellAnchor editAs="oneCell">
    <xdr:from>
      <xdr:col>7</xdr:col>
      <xdr:colOff>304800</xdr:colOff>
      <xdr:row>45</xdr:row>
      <xdr:rowOff>190500</xdr:rowOff>
    </xdr:from>
    <xdr:to>
      <xdr:col>8</xdr:col>
      <xdr:colOff>314325</xdr:colOff>
      <xdr:row>45</xdr:row>
      <xdr:rowOff>419100</xdr:rowOff>
    </xdr:to>
    <xdr:pic>
      <xdr:nvPicPr>
        <xdr:cNvPr id="5" name="Picture 99" descr="C:\Documents and Settings\mantovaj\Local Settings\Temporary Internet Files\Content.IE5\3Y5VOBTV\MC900441964[1].wmf"/>
        <xdr:cNvPicPr preferRelativeResize="1">
          <a:picLocks noChangeAspect="1"/>
        </xdr:cNvPicPr>
      </xdr:nvPicPr>
      <xdr:blipFill>
        <a:blip r:embed="rId3"/>
        <a:stretch>
          <a:fillRect/>
        </a:stretch>
      </xdr:blipFill>
      <xdr:spPr>
        <a:xfrm>
          <a:off x="7772400" y="12477750"/>
          <a:ext cx="676275" cy="228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mantovaj\Application%20Data\Microsoft\Excel\Feuille-cheminement-final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heminement_Maitrise_Genera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Sc.BM"/>
      <sheetName val="Ph.D.AccesDirect"/>
      <sheetName val="Listes"/>
      <sheetName val="Ph.D.BM"/>
      <sheetName val="M.Sc.BM-reg"/>
    </sheetNames>
    <sheetDataSet>
      <sheetData sheetId="2">
        <row r="16">
          <cell r="A16" t="str">
            <v>Campus</v>
          </cell>
        </row>
        <row r="17">
          <cell r="A17" t="str">
            <v>IRIC</v>
          </cell>
        </row>
        <row r="18">
          <cell r="A18" t="str">
            <v>CHUM</v>
          </cell>
        </row>
        <row r="19">
          <cell r="A19" t="str">
            <v>IRCM</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ANÇAIS"/>
      <sheetName val="ENGLISH"/>
      <sheetName val="Défini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dmission.umontreal.ca/programmes/maitrise-en-biologie-moleculaire/structure-du-programme/" TargetMode="External" /><Relationship Id="rId2" Type="http://schemas.openxmlformats.org/officeDocument/2006/relationships/hyperlink" Target="https://saisonsesp.umontreal.ca/activites/toutes-les-activites/"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admission.umontreal.ca/programmes/maitrise-en-biologie-moleculaire/structure-du-programme/" TargetMode="External" /><Relationship Id="rId2" Type="http://schemas.openxmlformats.org/officeDocument/2006/relationships/hyperlink" Target="https://saisonsesp.umontreal.ca/activites/toutes-les-activites/" TargetMode="Externa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theme="5"/>
  </sheetPr>
  <dimension ref="C1:O237"/>
  <sheetViews>
    <sheetView showGridLines="0" showRowColHeaders="0" tabSelected="1" zoomScale="130" zoomScaleNormal="130" zoomScalePageLayoutView="0" workbookViewId="0" topLeftCell="A1">
      <selection activeCell="C1" sqref="C1:G1"/>
    </sheetView>
  </sheetViews>
  <sheetFormatPr defaultColWidth="0" defaultRowHeight="15" zeroHeight="1"/>
  <cols>
    <col min="1" max="2" width="11.421875" style="2" customWidth="1"/>
    <col min="3" max="3" width="16.00390625" style="3" customWidth="1"/>
    <col min="4" max="4" width="28.00390625" style="2" customWidth="1"/>
    <col min="5" max="5" width="7.7109375" style="5" customWidth="1"/>
    <col min="6" max="6" width="18.00390625" style="3" customWidth="1"/>
    <col min="7" max="7" width="18.7109375" style="23" customWidth="1"/>
    <col min="8" max="8" width="10.421875" style="2" customWidth="1"/>
    <col min="9" max="9" width="32.00390625" style="2" customWidth="1"/>
    <col min="10" max="11" width="11.421875" style="2" hidden="1" customWidth="1"/>
    <col min="12" max="12" width="48.140625" style="2" hidden="1" customWidth="1"/>
    <col min="13" max="14" width="11.421875" style="2" hidden="1" customWidth="1"/>
    <col min="15" max="15" width="30.8515625" style="2" hidden="1" customWidth="1"/>
    <col min="16" max="16384" width="11.421875" style="2" hidden="1" customWidth="1"/>
  </cols>
  <sheetData>
    <row r="1" spans="3:12" s="11" customFormat="1" ht="39" customHeight="1">
      <c r="C1" s="172" t="s">
        <v>147</v>
      </c>
      <c r="D1" s="173"/>
      <c r="E1" s="173"/>
      <c r="F1" s="173"/>
      <c r="G1" s="173"/>
      <c r="J1" s="59" t="s">
        <v>46</v>
      </c>
      <c r="L1" s="61" t="s">
        <v>47</v>
      </c>
    </row>
    <row r="2" spans="6:15" s="11" customFormat="1" ht="15">
      <c r="F2" s="58"/>
      <c r="G2" s="22"/>
      <c r="J2" s="60">
        <v>2021</v>
      </c>
      <c r="L2" s="61" t="s">
        <v>6</v>
      </c>
      <c r="O2" s="67" t="s">
        <v>74</v>
      </c>
    </row>
    <row r="3" spans="3:15" s="55" customFormat="1" ht="15" customHeight="1">
      <c r="C3" s="183" t="s">
        <v>0</v>
      </c>
      <c r="D3" s="183"/>
      <c r="E3" s="176" t="s">
        <v>1</v>
      </c>
      <c r="F3" s="177"/>
      <c r="G3" s="49" t="s">
        <v>146</v>
      </c>
      <c r="J3" s="60">
        <v>2022</v>
      </c>
      <c r="L3" s="61" t="s">
        <v>12</v>
      </c>
      <c r="O3" s="107" t="s">
        <v>14</v>
      </c>
    </row>
    <row r="4" spans="3:15" ht="15">
      <c r="C4" s="184"/>
      <c r="D4" s="184"/>
      <c r="E4" s="178"/>
      <c r="F4" s="179"/>
      <c r="G4" s="4"/>
      <c r="J4" s="60">
        <v>2023</v>
      </c>
      <c r="L4" s="61" t="s">
        <v>13</v>
      </c>
      <c r="O4" s="108" t="s">
        <v>80</v>
      </c>
    </row>
    <row r="5" spans="3:15" ht="15">
      <c r="C5" s="97" t="s">
        <v>129</v>
      </c>
      <c r="D5" s="96"/>
      <c r="E5" s="182" t="s">
        <v>130</v>
      </c>
      <c r="F5" s="182"/>
      <c r="G5" s="4"/>
      <c r="J5" s="60">
        <v>2024</v>
      </c>
      <c r="O5" s="108" t="s">
        <v>153</v>
      </c>
    </row>
    <row r="6" spans="3:15" ht="15">
      <c r="C6" s="155" t="s">
        <v>92</v>
      </c>
      <c r="D6" s="156"/>
      <c r="E6" s="156"/>
      <c r="F6" s="156"/>
      <c r="G6" s="156"/>
      <c r="J6" s="60">
        <v>2025</v>
      </c>
      <c r="O6" s="107" t="s">
        <v>15</v>
      </c>
    </row>
    <row r="7" spans="3:15" s="11" customFormat="1" ht="28.5" customHeight="1">
      <c r="C7" s="188"/>
      <c r="D7" s="189"/>
      <c r="E7" s="189"/>
      <c r="F7" s="189"/>
      <c r="G7" s="190"/>
      <c r="J7" s="60">
        <v>2026</v>
      </c>
      <c r="O7" s="107" t="s">
        <v>16</v>
      </c>
    </row>
    <row r="8" spans="3:15" ht="15">
      <c r="C8" s="174" t="s">
        <v>93</v>
      </c>
      <c r="D8" s="175"/>
      <c r="E8" s="185"/>
      <c r="F8" s="186"/>
      <c r="G8" s="187"/>
      <c r="L8" s="2" t="s">
        <v>40</v>
      </c>
      <c r="O8" s="107" t="s">
        <v>17</v>
      </c>
    </row>
    <row r="9" spans="3:15" s="11" customFormat="1" ht="15.75" thickBot="1">
      <c r="C9" s="13" t="s">
        <v>2</v>
      </c>
      <c r="D9" s="72" t="s">
        <v>3</v>
      </c>
      <c r="E9" s="180" t="s">
        <v>4</v>
      </c>
      <c r="F9" s="181"/>
      <c r="G9" s="57" t="s">
        <v>31</v>
      </c>
      <c r="L9" s="15" t="s">
        <v>134</v>
      </c>
      <c r="O9" s="107" t="s">
        <v>75</v>
      </c>
    </row>
    <row r="10" spans="3:15" ht="39" thickBot="1">
      <c r="C10" s="73" t="s">
        <v>5</v>
      </c>
      <c r="D10" s="74" t="s">
        <v>47</v>
      </c>
      <c r="E10" s="158" t="s">
        <v>7</v>
      </c>
      <c r="F10" s="158"/>
      <c r="G10" s="75" t="s">
        <v>46</v>
      </c>
      <c r="L10" s="53" t="s">
        <v>136</v>
      </c>
      <c r="O10" s="108" t="s">
        <v>99</v>
      </c>
    </row>
    <row r="11" spans="3:15" ht="15.75" thickBot="1">
      <c r="C11" s="26"/>
      <c r="D11" s="37"/>
      <c r="E11" s="27"/>
      <c r="F11" s="40"/>
      <c r="G11" s="38"/>
      <c r="O11" s="108" t="s">
        <v>97</v>
      </c>
    </row>
    <row r="12" spans="3:15" s="20" customFormat="1" ht="15.75" customHeight="1" thickBot="1">
      <c r="C12" s="164" t="s">
        <v>167</v>
      </c>
      <c r="D12" s="165"/>
      <c r="E12" s="159"/>
      <c r="F12" s="160"/>
      <c r="G12" s="161"/>
      <c r="O12" s="108" t="s">
        <v>18</v>
      </c>
    </row>
    <row r="13" spans="3:15" ht="15" customHeight="1" thickBot="1">
      <c r="C13" s="164" t="s">
        <v>168</v>
      </c>
      <c r="D13" s="165"/>
      <c r="E13" s="159"/>
      <c r="F13" s="160"/>
      <c r="G13" s="161"/>
      <c r="O13" s="107" t="s">
        <v>19</v>
      </c>
    </row>
    <row r="14" spans="3:15" s="11" customFormat="1" ht="15">
      <c r="C14" s="30"/>
      <c r="D14" s="30"/>
      <c r="E14" s="39"/>
      <c r="F14" s="39"/>
      <c r="G14" s="22"/>
      <c r="O14" s="107" t="s">
        <v>20</v>
      </c>
    </row>
    <row r="15" spans="3:15" ht="39.75" customHeight="1">
      <c r="C15" s="98" t="s">
        <v>166</v>
      </c>
      <c r="D15" s="166"/>
      <c r="E15" s="167"/>
      <c r="F15" s="167"/>
      <c r="G15" s="168"/>
      <c r="O15" s="107" t="s">
        <v>21</v>
      </c>
    </row>
    <row r="16" spans="3:15" ht="15">
      <c r="C16" s="17"/>
      <c r="D16" s="17"/>
      <c r="E16" s="18"/>
      <c r="F16" s="18"/>
      <c r="G16" s="22"/>
      <c r="O16" s="107" t="s">
        <v>22</v>
      </c>
    </row>
    <row r="17" spans="3:15" s="11" customFormat="1" ht="24.75" customHeight="1">
      <c r="C17" s="105" t="s">
        <v>139</v>
      </c>
      <c r="D17" s="100"/>
      <c r="E17" s="101"/>
      <c r="F17" s="101"/>
      <c r="G17" s="101"/>
      <c r="O17" s="107" t="s">
        <v>76</v>
      </c>
    </row>
    <row r="18" spans="3:15" s="11" customFormat="1" ht="25.5" customHeight="1">
      <c r="C18" s="162"/>
      <c r="D18" s="163"/>
      <c r="E18" s="48" t="s">
        <v>84</v>
      </c>
      <c r="F18" s="28" t="s">
        <v>32</v>
      </c>
      <c r="G18" s="29" t="s">
        <v>8</v>
      </c>
      <c r="O18" s="107" t="s">
        <v>154</v>
      </c>
    </row>
    <row r="19" spans="3:15" s="11" customFormat="1" ht="15">
      <c r="C19" s="137" t="s">
        <v>73</v>
      </c>
      <c r="D19" s="138"/>
      <c r="E19" s="139"/>
      <c r="F19" s="79" t="str">
        <f>IF(OR(D10="Choisir un trimestre",G10="Choisir une année")," ",IF(D10="Été",DATE(G10,5,1),IF(D10="Hiver",DATE(G10,1,1),DATE(G10,9,1))))</f>
        <v> </v>
      </c>
      <c r="G19" s="6"/>
      <c r="H19" s="22"/>
      <c r="O19" s="107" t="s">
        <v>23</v>
      </c>
    </row>
    <row r="20" spans="3:15" ht="30">
      <c r="C20" s="72" t="s">
        <v>155</v>
      </c>
      <c r="D20" s="16" t="s">
        <v>33</v>
      </c>
      <c r="E20" s="50">
        <v>2</v>
      </c>
      <c r="F20" s="79" t="str">
        <f>IF(OR(D10="Choisir un trimestre",G10="Choisir une année")," ",CONCATENATE("Été ",(IF(D10="Automne",G10+1,G10))))</f>
        <v> </v>
      </c>
      <c r="G20" s="6"/>
      <c r="H20" s="23"/>
      <c r="L20" s="64" t="s">
        <v>40</v>
      </c>
      <c r="M20" s="62"/>
      <c r="O20" s="107" t="s">
        <v>24</v>
      </c>
    </row>
    <row r="21" spans="3:15" ht="15">
      <c r="C21" s="110"/>
      <c r="D21" s="14" t="s">
        <v>34</v>
      </c>
      <c r="E21" s="51">
        <v>2</v>
      </c>
      <c r="F21" s="80" t="str">
        <f>IF(OR(D10="Choisir un trimestre",G10="Choisir une année")," ",CONCATENATE("Été ",(IF(D10="Automne",G10+1,G10))))</f>
        <v> </v>
      </c>
      <c r="G21" s="6"/>
      <c r="H21" s="23"/>
      <c r="L21" s="62" t="s">
        <v>38</v>
      </c>
      <c r="M21" s="65">
        <v>2</v>
      </c>
      <c r="O21" s="107" t="s">
        <v>25</v>
      </c>
    </row>
    <row r="22" spans="3:15" ht="25.5" customHeight="1">
      <c r="C22" s="110"/>
      <c r="D22" s="14" t="s">
        <v>35</v>
      </c>
      <c r="E22" s="50">
        <v>2</v>
      </c>
      <c r="F22" s="79" t="str">
        <f>IF(OR(D10="Choisir un trimestre",G10="Choisir une année")," ",CONCATENATE("Été ",(IF(D10="Automne",G10+1,G10))))</f>
        <v> </v>
      </c>
      <c r="G22" s="6"/>
      <c r="H22" s="24"/>
      <c r="L22" s="62" t="s">
        <v>39</v>
      </c>
      <c r="M22" s="65">
        <v>2</v>
      </c>
      <c r="O22" s="107" t="s">
        <v>26</v>
      </c>
    </row>
    <row r="23" spans="3:15" ht="25.5" customHeight="1">
      <c r="C23" s="110"/>
      <c r="D23" s="14" t="s">
        <v>36</v>
      </c>
      <c r="E23" s="51">
        <v>1</v>
      </c>
      <c r="F23" s="79" t="str">
        <f>IF(OR(D10="Choisir un trimestre",G10="Choisir une année")," ",CONCATENATE("Été ",(IF(D10="Automne",G10+1,G10))))</f>
        <v> </v>
      </c>
      <c r="G23" s="6"/>
      <c r="H23" s="23"/>
      <c r="O23" s="107" t="s">
        <v>27</v>
      </c>
    </row>
    <row r="24" spans="3:15" ht="25.5" customHeight="1">
      <c r="C24" s="110"/>
      <c r="D24" s="14" t="s">
        <v>37</v>
      </c>
      <c r="E24" s="51">
        <v>1</v>
      </c>
      <c r="F24" s="79" t="str">
        <f>IF(OR(D10="Choisir un trimestre",G10="Choisir une année")," ",CONCATENATE("Été ",(IF(D10="Automne",G10+1,G10))))</f>
        <v> </v>
      </c>
      <c r="G24" s="6"/>
      <c r="H24" s="24"/>
      <c r="O24" s="108" t="s">
        <v>151</v>
      </c>
    </row>
    <row r="25" spans="3:15" ht="30">
      <c r="C25" s="110"/>
      <c r="D25" s="14" t="s">
        <v>135</v>
      </c>
      <c r="E25" s="51">
        <v>1</v>
      </c>
      <c r="F25" s="79" t="str">
        <f>IF(OR(D10="Choisir un trimestre",G10="Choisir une année")," ",CONCATENATE("Été ",(IF(D10="Automne",G10+1,G10))))</f>
        <v> </v>
      </c>
      <c r="G25" s="6"/>
      <c r="H25" s="23"/>
      <c r="O25" s="107" t="s">
        <v>28</v>
      </c>
    </row>
    <row r="26" spans="3:15" ht="15.75" thickBot="1">
      <c r="C26" s="110"/>
      <c r="D26" s="14" t="s">
        <v>9</v>
      </c>
      <c r="E26" s="50">
        <v>1</v>
      </c>
      <c r="F26" s="79" t="str">
        <f>IF(OR(D10="Choisir un trimestre",G10="Choisir une année")," ",IF(D10="Été",CONCATENATE("30 avril, ",G10+1),IF(D10="Automne",CONCATENATE("31 août, ",G10+1),CONCATENATE("31 décembre, ",G10))))</f>
        <v> </v>
      </c>
      <c r="G26" s="6"/>
      <c r="H26" s="24"/>
      <c r="L26" s="64" t="s">
        <v>40</v>
      </c>
      <c r="O26" s="107" t="s">
        <v>29</v>
      </c>
    </row>
    <row r="27" spans="3:15" ht="30.75" thickBot="1">
      <c r="C27" s="104" t="s">
        <v>137</v>
      </c>
      <c r="D27" s="86" t="s">
        <v>39</v>
      </c>
      <c r="E27" s="82">
        <v>2</v>
      </c>
      <c r="F27" s="79" t="str">
        <f>IF(OR(D10="Choisir un trimestre",G10="Choisir une année",D27="Sélectionner un cours")," ",CONCATENATE("Été ",(IF(D10="Automne",G10+1,G10))))</f>
        <v> </v>
      </c>
      <c r="G27" s="6"/>
      <c r="H27" s="24"/>
      <c r="L27" s="62" t="s">
        <v>140</v>
      </c>
      <c r="M27" s="66">
        <v>1</v>
      </c>
      <c r="O27" s="108" t="s">
        <v>98</v>
      </c>
    </row>
    <row r="28" spans="3:15" ht="30.75" thickBot="1">
      <c r="C28" s="102" t="s">
        <v>138</v>
      </c>
      <c r="D28" s="113" t="s">
        <v>66</v>
      </c>
      <c r="E28" s="111">
        <v>1</v>
      </c>
      <c r="F28" s="81" t="str">
        <f>IF(OR(D10="Choisir un trimestre",G10="Choisir une année",D28="Sélectionner un cours")," ",CONCATENATE("Été ",(IF(D10="Automne",G10+1,G10))))</f>
        <v> </v>
      </c>
      <c r="G28" s="6"/>
      <c r="H28" s="23"/>
      <c r="L28" s="62" t="s">
        <v>66</v>
      </c>
      <c r="M28" s="66">
        <v>1</v>
      </c>
      <c r="O28" s="107" t="s">
        <v>30</v>
      </c>
    </row>
    <row r="29" spans="3:15" ht="15.75" thickBot="1">
      <c r="C29" s="109" t="s">
        <v>156</v>
      </c>
      <c r="D29" s="90" t="s">
        <v>165</v>
      </c>
      <c r="E29" s="114">
        <v>32</v>
      </c>
      <c r="F29" s="79">
        <f>IF(OR(D10="Choisir un trimestre",G10="Choisir une année"),"",IF(D10=L4,CONCATENATE("Automne ",G10+1),IF(D10=L3,CONCATENATE("Hiver ",G10+2),CONCATENATE("Été ",G10+2))))</f>
      </c>
      <c r="G29" s="112"/>
      <c r="H29" s="23"/>
      <c r="O29" s="108" t="s">
        <v>81</v>
      </c>
    </row>
    <row r="30" spans="3:8" ht="13.5">
      <c r="C30" s="133" t="s">
        <v>85</v>
      </c>
      <c r="D30" s="142"/>
      <c r="E30" s="227">
        <f>SUM(E20:E29)</f>
        <v>45</v>
      </c>
      <c r="F30" s="140"/>
      <c r="G30" s="141"/>
      <c r="H30" s="24"/>
    </row>
    <row r="31" spans="3:12" ht="12.75" customHeight="1">
      <c r="C31" s="192" t="s">
        <v>173</v>
      </c>
      <c r="D31" s="194" t="s">
        <v>174</v>
      </c>
      <c r="E31" s="195"/>
      <c r="F31" s="79" t="str">
        <f>IF(OR(D10="Choisir un trimestre",G10="Choisir une année")," ",CONCATENATE("Avril ou mai ",IF(D10="Hiver",G10,G10+1)))</f>
        <v> </v>
      </c>
      <c r="G31" s="6"/>
      <c r="H31" s="23"/>
      <c r="L31" s="2" t="s">
        <v>157</v>
      </c>
    </row>
    <row r="32" spans="3:13" ht="15">
      <c r="C32" s="193"/>
      <c r="D32" s="196" t="s">
        <v>175</v>
      </c>
      <c r="E32" s="197"/>
      <c r="F32" s="79" t="str">
        <f>IF(OR(D10="Choisir un trimestre",G10="Choisir une année")," ",CONCATENATE("Avril ou mai ",IF(D10="Hiver",G10+1,G10+2)))</f>
        <v> </v>
      </c>
      <c r="G32" s="6"/>
      <c r="H32" s="23"/>
      <c r="L32" s="2" t="s">
        <v>158</v>
      </c>
      <c r="M32" s="2">
        <v>32</v>
      </c>
    </row>
    <row r="33" spans="3:13" ht="60.75" customHeight="1">
      <c r="C33" s="129" t="s">
        <v>215</v>
      </c>
      <c r="D33" s="198" t="s">
        <v>216</v>
      </c>
      <c r="E33" s="199"/>
      <c r="F33" s="200"/>
      <c r="G33" s="130" t="s">
        <v>217</v>
      </c>
      <c r="H33" s="23"/>
      <c r="L33" s="2" t="s">
        <v>159</v>
      </c>
      <c r="M33" s="2">
        <v>32</v>
      </c>
    </row>
    <row r="34" spans="3:8" ht="21.75" customHeight="1">
      <c r="C34" s="169" t="s">
        <v>176</v>
      </c>
      <c r="D34" s="170"/>
      <c r="E34" s="170"/>
      <c r="F34" s="170"/>
      <c r="G34" s="171"/>
      <c r="H34" s="23"/>
    </row>
    <row r="35" spans="3:8" ht="24" customHeight="1">
      <c r="C35" s="191" t="s">
        <v>88</v>
      </c>
      <c r="D35" s="191"/>
      <c r="E35" s="191"/>
      <c r="F35" s="115" t="str">
        <f>IF(OR(D10="Choisir un trimestre",G10="Choisir une année")," ",IF(D10="Été",CONCATENATE("15 février, ",G10+1),IF(D10="Automne",CONCATENATE("15 juin, ",G10+1),CONCATENATE("15 octobre, ",G10))))</f>
        <v> </v>
      </c>
      <c r="G35" s="116"/>
      <c r="H35" s="23"/>
    </row>
    <row r="36" spans="3:10" ht="15">
      <c r="C36" s="191" t="s">
        <v>177</v>
      </c>
      <c r="D36" s="191"/>
      <c r="E36" s="191"/>
      <c r="F36" s="79">
        <f>IF(OR(D10="Choisir un trimestre",G10="Choisir une année"),"",IF(D10="Été",CONCATENATE("Entre Été ",G10+1," et Hiver ",G10+2),IF(D10="Automne",CONCATENATE("Entre Automne ",G10+1," et Été ",G10+2),CONCATENATE("Entre Hiver et Automne ",G10+1))))</f>
      </c>
      <c r="G36" s="117"/>
      <c r="H36" s="24"/>
      <c r="J36" s="8"/>
    </row>
    <row r="37" spans="3:15" ht="12" customHeight="1">
      <c r="C37" s="157" t="s">
        <v>178</v>
      </c>
      <c r="D37" s="157"/>
      <c r="E37" s="157"/>
      <c r="F37" s="79" t="str">
        <f>IF(OR(D10="Choisir un trimestre",G10="Choisir une année")," ",IF(D10="Été",CONCATENATE("31 août, ",G10),IF(D10="Automne",CONCATENATE("31 décembre, ",G10),CONCATENATE("30 avril, ",G10))))</f>
        <v> </v>
      </c>
      <c r="G37" s="118"/>
      <c r="H37" s="24"/>
      <c r="J37" s="8"/>
      <c r="O37" s="1"/>
    </row>
    <row r="38" spans="3:15" ht="15">
      <c r="C38" s="157" t="s">
        <v>179</v>
      </c>
      <c r="D38" s="157"/>
      <c r="E38" s="157"/>
      <c r="F38" s="79" t="str">
        <f>IF(OR(D10="Choisir un trimestre",G10="Choisir une année")," ",IF(D10="Été",CONCATENATE("31 décembre, ",G10),IF(D10="Automne",CONCATENATE("30 avril, ",G10+1),CONCATENATE("31 août, ",G10))))</f>
        <v> </v>
      </c>
      <c r="G38" s="118"/>
      <c r="H38" s="24"/>
      <c r="J38" s="8"/>
      <c r="O38" s="1"/>
    </row>
    <row r="39" spans="3:15" s="1" customFormat="1" ht="15">
      <c r="C39" s="157" t="s">
        <v>180</v>
      </c>
      <c r="D39" s="157"/>
      <c r="E39" s="157"/>
      <c r="F39" s="79" t="str">
        <f>IF(OR(D10="Choisir un trimestre",G10="Choisir une année")," ",IF(D10="Été",CONCATENATE("30 avril, ",G10+1),IF(D10="Automne",CONCATENATE("31 août, ",G10+1),CONCATENATE("31 décembre, ",G10))))</f>
        <v> </v>
      </c>
      <c r="G39" s="117"/>
      <c r="H39" s="23"/>
      <c r="I39" s="2"/>
      <c r="J39" s="2"/>
      <c r="K39" s="2"/>
      <c r="L39" s="2"/>
      <c r="O39" s="19"/>
    </row>
    <row r="40" spans="3:11" s="19" customFormat="1" ht="15">
      <c r="C40" s="157" t="s">
        <v>181</v>
      </c>
      <c r="D40" s="157"/>
      <c r="E40" s="157"/>
      <c r="F40" s="79" t="str">
        <f>IF(OR(D10="Choisir un trimestre",G10="Choisir une année")," ",IF(D10="Été",CONCATENATE("31 août, ",G10+1),IF(D10="Automne",CONCATENATE("31 décembre, ",G10+1),CONCATENATE("30 avril, ",G10+1))))</f>
        <v> </v>
      </c>
      <c r="G40" s="118"/>
      <c r="H40" s="11"/>
      <c r="I40" s="11"/>
      <c r="J40" s="11"/>
      <c r="K40" s="11"/>
    </row>
    <row r="41" spans="3:11" s="19" customFormat="1" ht="15">
      <c r="C41" s="157" t="s">
        <v>182</v>
      </c>
      <c r="D41" s="157"/>
      <c r="E41" s="157"/>
      <c r="F41" s="79" t="str">
        <f>IF(OR(D10="Choisir un trimestre",G10="Choisir une année")," ",IF(D10="Été",CONCATENATE("31 décembre, ",G10+1),IF(D10="Automne",CONCATENATE("30 avril, ",G10+2),CONCATENATE("31 août, ",G10+1))))</f>
        <v> </v>
      </c>
      <c r="G41" s="118"/>
      <c r="H41" s="11"/>
      <c r="I41" s="11"/>
      <c r="J41" s="11"/>
      <c r="K41" s="11"/>
    </row>
    <row r="42" spans="3:15" s="19" customFormat="1" ht="36.75" customHeight="1">
      <c r="C42" s="157" t="s">
        <v>183</v>
      </c>
      <c r="D42" s="157"/>
      <c r="E42" s="157"/>
      <c r="F42" s="79" t="str">
        <f>IF(OR(D10="Choisir un trimestre",G10="Choisir une année")," ",IF(D10="Été",CONCATENATE("1er février, ",G10+2),IF(D10="Automne",CONCATENATE("1er juin, ",G10+2),CONCATENATE("1er octobre, ",G10+1))))</f>
        <v> </v>
      </c>
      <c r="G42" s="118"/>
      <c r="H42" s="11"/>
      <c r="I42" s="11"/>
      <c r="J42" s="11" t="s">
        <v>115</v>
      </c>
      <c r="K42" s="11"/>
      <c r="O42" s="44"/>
    </row>
    <row r="43" spans="3:15" s="44" customFormat="1" ht="13.5" customHeight="1">
      <c r="C43" s="154" t="s">
        <v>184</v>
      </c>
      <c r="D43" s="154"/>
      <c r="E43" s="154"/>
      <c r="F43" s="15" t="s">
        <v>185</v>
      </c>
      <c r="G43" s="117"/>
      <c r="J43" s="44" t="s">
        <v>101</v>
      </c>
      <c r="O43" s="45"/>
    </row>
    <row r="44" spans="3:11" s="45" customFormat="1" ht="24" customHeight="1">
      <c r="C44" s="157" t="s">
        <v>186</v>
      </c>
      <c r="D44" s="157"/>
      <c r="E44" s="157"/>
      <c r="F44" s="79" t="str">
        <f>IF(OR(D10="Choisir un trimestre",G10="Choisir une année")," ",IF(D10="Été",CONCATENATE("30 avril, ",G10+2),IF(D10="Automne",CONCATENATE("31 août, ",G10+2),CONCATENATE("31 décembre, ",G10+1))))</f>
        <v> </v>
      </c>
      <c r="G44" s="118"/>
      <c r="H44" s="44"/>
      <c r="I44" s="44"/>
      <c r="J44" s="45" t="s">
        <v>110</v>
      </c>
      <c r="K44" s="44"/>
    </row>
    <row r="45" spans="3:11" s="45" customFormat="1" ht="39.75" customHeight="1">
      <c r="C45" s="154" t="s">
        <v>187</v>
      </c>
      <c r="D45" s="154"/>
      <c r="E45" s="154"/>
      <c r="F45" s="15" t="s">
        <v>188</v>
      </c>
      <c r="G45" s="118"/>
      <c r="H45" s="44"/>
      <c r="I45" s="44"/>
      <c r="J45" s="44" t="s">
        <v>102</v>
      </c>
      <c r="K45" s="44"/>
    </row>
    <row r="46" spans="3:15" s="45" customFormat="1" ht="12.75" customHeight="1">
      <c r="C46" s="154" t="s">
        <v>189</v>
      </c>
      <c r="D46" s="154"/>
      <c r="E46" s="154"/>
      <c r="F46" s="15" t="s">
        <v>190</v>
      </c>
      <c r="G46" s="117"/>
      <c r="H46" s="44"/>
      <c r="I46" s="44"/>
      <c r="J46" s="44" t="s">
        <v>103</v>
      </c>
      <c r="K46" s="44"/>
      <c r="O46" s="44"/>
    </row>
    <row r="47" spans="3:10" s="44" customFormat="1" ht="13.5" customHeight="1">
      <c r="C47" s="119" t="s">
        <v>191</v>
      </c>
      <c r="D47" s="120"/>
      <c r="E47" s="121"/>
      <c r="F47" s="91"/>
      <c r="G47" s="19"/>
      <c r="J47" s="44" t="s">
        <v>104</v>
      </c>
    </row>
    <row r="48" spans="3:10" s="44" customFormat="1" ht="35.25" customHeight="1">
      <c r="C48" s="119"/>
      <c r="D48" s="120"/>
      <c r="E48" s="121"/>
      <c r="F48" s="91"/>
      <c r="G48" s="19"/>
      <c r="J48" s="44" t="s">
        <v>105</v>
      </c>
    </row>
    <row r="49" spans="3:10" s="44" customFormat="1" ht="36.75" customHeight="1">
      <c r="C49" s="131" t="s">
        <v>90</v>
      </c>
      <c r="D49" s="132"/>
      <c r="E49" s="133" t="s">
        <v>152</v>
      </c>
      <c r="F49" s="134"/>
      <c r="G49" s="135"/>
      <c r="J49" s="44" t="s">
        <v>106</v>
      </c>
    </row>
    <row r="50" spans="3:15" s="44" customFormat="1" ht="40.5" customHeight="1">
      <c r="C50" s="119"/>
      <c r="D50" s="120"/>
      <c r="E50" s="121"/>
      <c r="F50" s="91"/>
      <c r="G50" s="19"/>
      <c r="J50" s="44" t="s">
        <v>107</v>
      </c>
      <c r="O50" s="11"/>
    </row>
    <row r="51" spans="3:10" s="11" customFormat="1" ht="13.5">
      <c r="C51" s="34"/>
      <c r="D51" s="45"/>
      <c r="E51" s="34"/>
      <c r="F51" s="45"/>
      <c r="G51" s="34"/>
      <c r="J51" s="44" t="s">
        <v>108</v>
      </c>
    </row>
    <row r="52" spans="3:15" s="11" customFormat="1" ht="13.5">
      <c r="C52" s="76" t="s">
        <v>10</v>
      </c>
      <c r="D52" s="45"/>
      <c r="E52" s="34"/>
      <c r="F52" s="45"/>
      <c r="G52" s="99" t="s">
        <v>133</v>
      </c>
      <c r="J52" s="20" t="s">
        <v>112</v>
      </c>
      <c r="O52" s="20"/>
    </row>
    <row r="53" spans="3:10" s="20" customFormat="1" ht="13.5">
      <c r="C53" s="43"/>
      <c r="D53" s="44"/>
      <c r="E53" s="9"/>
      <c r="F53" s="44"/>
      <c r="G53" s="34"/>
      <c r="J53" s="35" t="s">
        <v>113</v>
      </c>
    </row>
    <row r="54" spans="3:15" s="35" customFormat="1" ht="13.5">
      <c r="C54" s="43"/>
      <c r="D54" s="44"/>
      <c r="E54" s="9"/>
      <c r="F54" s="44"/>
      <c r="G54" s="34"/>
      <c r="J54" s="11" t="s">
        <v>109</v>
      </c>
      <c r="O54" s="20"/>
    </row>
    <row r="55" spans="3:15" s="35" customFormat="1" ht="24" customHeight="1">
      <c r="C55" s="34"/>
      <c r="D55" s="44"/>
      <c r="E55" s="9"/>
      <c r="F55" s="44"/>
      <c r="G55" s="44"/>
      <c r="O55" s="20"/>
    </row>
    <row r="56" spans="3:7" s="35" customFormat="1" ht="13.5">
      <c r="C56" s="77" t="s">
        <v>192</v>
      </c>
      <c r="D56" s="44"/>
      <c r="E56" s="44"/>
      <c r="F56" s="44"/>
      <c r="G56" s="95" t="s">
        <v>193</v>
      </c>
    </row>
    <row r="57" spans="3:7" s="35" customFormat="1" ht="13.5">
      <c r="C57" s="20"/>
      <c r="D57" s="11"/>
      <c r="E57" s="11"/>
      <c r="F57" s="11"/>
      <c r="G57" s="22"/>
    </row>
    <row r="58" spans="5:7" s="35" customFormat="1" ht="13.5">
      <c r="E58" s="42"/>
      <c r="F58" s="43"/>
      <c r="G58" s="34"/>
    </row>
    <row r="59" s="35" customFormat="1" ht="13.5"/>
    <row r="60" s="35" customFormat="1" ht="13.5">
      <c r="G60" s="34"/>
    </row>
    <row r="61" s="35" customFormat="1" ht="13.5"/>
    <row r="62" spans="3:15" s="35" customFormat="1" ht="13.5">
      <c r="C62" s="78" t="s">
        <v>91</v>
      </c>
      <c r="E62" s="42"/>
      <c r="G62" s="95" t="s">
        <v>11</v>
      </c>
      <c r="O62" s="24"/>
    </row>
    <row r="63" spans="3:7" s="24" customFormat="1" ht="12.75" customHeight="1">
      <c r="C63" s="93"/>
      <c r="D63" s="35"/>
      <c r="E63" s="42"/>
      <c r="F63" s="94"/>
      <c r="G63" s="34"/>
    </row>
    <row r="64" spans="3:7" s="24" customFormat="1" ht="15.75" customHeight="1">
      <c r="C64" s="43"/>
      <c r="D64" s="35"/>
      <c r="E64" s="42"/>
      <c r="F64" s="43"/>
      <c r="G64" s="34"/>
    </row>
    <row r="65" spans="3:7" s="24" customFormat="1" ht="13.5">
      <c r="C65" s="35"/>
      <c r="D65" s="35"/>
      <c r="E65" s="35"/>
      <c r="F65" s="35"/>
      <c r="G65" s="35"/>
    </row>
    <row r="66" spans="3:7" s="24" customFormat="1" ht="15" thickBot="1">
      <c r="C66" s="151" t="s">
        <v>100</v>
      </c>
      <c r="D66" s="152"/>
      <c r="E66" s="152"/>
      <c r="F66" s="152"/>
      <c r="G66" s="153"/>
    </row>
    <row r="67" spans="3:7" s="24" customFormat="1" ht="13.5">
      <c r="C67" s="143" t="s">
        <v>115</v>
      </c>
      <c r="D67" s="144"/>
      <c r="E67" s="147" t="s">
        <v>128</v>
      </c>
      <c r="F67" s="147"/>
      <c r="G67" s="148"/>
    </row>
    <row r="68" spans="3:7" s="24" customFormat="1" ht="15" thickBot="1">
      <c r="C68" s="145"/>
      <c r="D68" s="146"/>
      <c r="E68" s="149"/>
      <c r="F68" s="149"/>
      <c r="G68" s="150"/>
    </row>
    <row r="69" spans="3:7" s="24" customFormat="1" ht="13.5">
      <c r="C69" s="25"/>
      <c r="E69" s="36"/>
      <c r="F69" s="25"/>
      <c r="G69" s="23"/>
    </row>
    <row r="70" spans="3:7" s="24" customFormat="1" ht="13.5">
      <c r="C70" s="136" t="s">
        <v>150</v>
      </c>
      <c r="D70" s="136"/>
      <c r="E70" s="136"/>
      <c r="F70" s="136"/>
      <c r="G70" s="136"/>
    </row>
    <row r="71" spans="3:7" s="24" customFormat="1" ht="13.5" hidden="1">
      <c r="C71" s="25"/>
      <c r="E71" s="36"/>
      <c r="F71" s="25"/>
      <c r="G71" s="23"/>
    </row>
    <row r="72" spans="3:7" s="24" customFormat="1" ht="13.5" hidden="1">
      <c r="C72" s="25"/>
      <c r="E72" s="36"/>
      <c r="F72" s="25"/>
      <c r="G72" s="23"/>
    </row>
    <row r="73" spans="3:7" s="24" customFormat="1" ht="13.5" hidden="1">
      <c r="C73" s="25"/>
      <c r="E73" s="36"/>
      <c r="F73" s="25"/>
      <c r="G73" s="23"/>
    </row>
    <row r="74" spans="3:7" s="24" customFormat="1" ht="13.5" hidden="1">
      <c r="C74" s="25"/>
      <c r="E74" s="36"/>
      <c r="F74" s="25"/>
      <c r="G74" s="23"/>
    </row>
    <row r="75" spans="3:7" s="24" customFormat="1" ht="13.5" hidden="1">
      <c r="C75" s="25"/>
      <c r="E75" s="36"/>
      <c r="F75" s="25"/>
      <c r="G75" s="23"/>
    </row>
    <row r="76" spans="3:7" s="24" customFormat="1" ht="13.5" hidden="1">
      <c r="C76" s="25"/>
      <c r="E76" s="36"/>
      <c r="F76" s="25"/>
      <c r="G76" s="23"/>
    </row>
    <row r="77" spans="3:7" s="24" customFormat="1" ht="13.5" hidden="1">
      <c r="C77" s="25"/>
      <c r="E77" s="36"/>
      <c r="F77" s="25"/>
      <c r="G77" s="23"/>
    </row>
    <row r="78" spans="3:7" s="24" customFormat="1" ht="13.5" hidden="1">
      <c r="C78" s="25"/>
      <c r="E78" s="36"/>
      <c r="F78" s="25"/>
      <c r="G78" s="23"/>
    </row>
    <row r="79" spans="3:7" s="24" customFormat="1" ht="13.5" hidden="1">
      <c r="C79" s="25"/>
      <c r="E79" s="36"/>
      <c r="F79" s="25"/>
      <c r="G79" s="23"/>
    </row>
    <row r="80" spans="3:7" s="24" customFormat="1" ht="13.5" hidden="1">
      <c r="C80" s="25"/>
      <c r="E80" s="36"/>
      <c r="F80" s="25"/>
      <c r="G80" s="23"/>
    </row>
    <row r="81" spans="3:7" s="24" customFormat="1" ht="13.5" hidden="1">
      <c r="C81" s="25"/>
      <c r="E81" s="36"/>
      <c r="F81" s="25"/>
      <c r="G81" s="23"/>
    </row>
    <row r="82" spans="3:7" s="24" customFormat="1" ht="13.5" hidden="1">
      <c r="C82" s="25"/>
      <c r="E82" s="36"/>
      <c r="F82" s="25"/>
      <c r="G82" s="23"/>
    </row>
    <row r="83" spans="3:7" s="24" customFormat="1" ht="13.5" hidden="1">
      <c r="C83" s="25"/>
      <c r="E83" s="36"/>
      <c r="F83" s="25"/>
      <c r="G83" s="23"/>
    </row>
    <row r="84" spans="3:7" s="24" customFormat="1" ht="13.5" hidden="1">
      <c r="C84" s="25"/>
      <c r="E84" s="36"/>
      <c r="F84" s="25"/>
      <c r="G84" s="23"/>
    </row>
    <row r="85" spans="3:7" s="24" customFormat="1" ht="13.5" hidden="1">
      <c r="C85" s="25"/>
      <c r="E85" s="36"/>
      <c r="F85" s="25"/>
      <c r="G85" s="23"/>
    </row>
    <row r="86" spans="3:7" s="24" customFormat="1" ht="13.5" hidden="1">
      <c r="C86" s="25"/>
      <c r="E86" s="36"/>
      <c r="F86" s="25"/>
      <c r="G86" s="23"/>
    </row>
    <row r="87" spans="3:7" s="24" customFormat="1" ht="13.5" hidden="1">
      <c r="C87" s="25"/>
      <c r="E87" s="36"/>
      <c r="F87" s="25"/>
      <c r="G87" s="23"/>
    </row>
    <row r="88" spans="3:7" s="24" customFormat="1" ht="13.5" hidden="1">
      <c r="C88" s="25"/>
      <c r="E88" s="36"/>
      <c r="F88" s="25"/>
      <c r="G88" s="23"/>
    </row>
    <row r="89" spans="3:7" s="24" customFormat="1" ht="13.5" hidden="1">
      <c r="C89" s="25"/>
      <c r="E89" s="36"/>
      <c r="F89" s="25"/>
      <c r="G89" s="23"/>
    </row>
    <row r="90" spans="3:7" s="24" customFormat="1" ht="13.5" hidden="1">
      <c r="C90" s="25"/>
      <c r="E90" s="36"/>
      <c r="F90" s="25"/>
      <c r="G90" s="23"/>
    </row>
    <row r="91" spans="3:7" s="24" customFormat="1" ht="13.5" hidden="1">
      <c r="C91" s="25"/>
      <c r="E91" s="36"/>
      <c r="F91" s="25"/>
      <c r="G91" s="23"/>
    </row>
    <row r="92" spans="3:7" s="24" customFormat="1" ht="13.5" hidden="1">
      <c r="C92" s="25"/>
      <c r="E92" s="36"/>
      <c r="F92" s="25"/>
      <c r="G92" s="23"/>
    </row>
    <row r="93" spans="3:7" s="24" customFormat="1" ht="13.5" hidden="1">
      <c r="C93" s="25"/>
      <c r="E93" s="36"/>
      <c r="F93" s="25"/>
      <c r="G93" s="23"/>
    </row>
    <row r="94" spans="3:7" s="24" customFormat="1" ht="13.5" hidden="1">
      <c r="C94" s="25"/>
      <c r="E94" s="36"/>
      <c r="F94" s="25"/>
      <c r="G94" s="23"/>
    </row>
    <row r="95" spans="3:7" s="24" customFormat="1" ht="13.5" hidden="1">
      <c r="C95" s="25"/>
      <c r="E95" s="36"/>
      <c r="F95" s="25"/>
      <c r="G95" s="23"/>
    </row>
    <row r="96" spans="3:7" s="24" customFormat="1" ht="13.5" hidden="1">
      <c r="C96" s="25"/>
      <c r="E96" s="36"/>
      <c r="F96" s="25"/>
      <c r="G96" s="23"/>
    </row>
    <row r="97" spans="3:7" s="24" customFormat="1" ht="13.5" hidden="1">
      <c r="C97" s="25"/>
      <c r="E97" s="36"/>
      <c r="F97" s="25"/>
      <c r="G97" s="23"/>
    </row>
    <row r="98" spans="3:7" s="24" customFormat="1" ht="13.5" hidden="1">
      <c r="C98" s="25"/>
      <c r="E98" s="36"/>
      <c r="F98" s="25"/>
      <c r="G98" s="23"/>
    </row>
    <row r="99" spans="3:7" s="24" customFormat="1" ht="13.5" hidden="1">
      <c r="C99" s="25"/>
      <c r="E99" s="36"/>
      <c r="F99" s="25"/>
      <c r="G99" s="23"/>
    </row>
    <row r="100" spans="3:7" s="24" customFormat="1" ht="13.5" hidden="1">
      <c r="C100" s="25"/>
      <c r="E100" s="36"/>
      <c r="F100" s="25"/>
      <c r="G100" s="23"/>
    </row>
    <row r="101" spans="3:7" s="24" customFormat="1" ht="13.5" hidden="1">
      <c r="C101" s="25"/>
      <c r="E101" s="36"/>
      <c r="F101" s="25"/>
      <c r="G101" s="23"/>
    </row>
    <row r="102" spans="3:7" s="24" customFormat="1" ht="13.5" hidden="1">
      <c r="C102" s="25"/>
      <c r="E102" s="36"/>
      <c r="F102" s="25"/>
      <c r="G102" s="23"/>
    </row>
    <row r="103" spans="3:7" s="24" customFormat="1" ht="13.5" hidden="1">
      <c r="C103" s="25"/>
      <c r="E103" s="36"/>
      <c r="F103" s="25"/>
      <c r="G103" s="23"/>
    </row>
    <row r="104" spans="3:7" s="24" customFormat="1" ht="13.5" hidden="1">
      <c r="C104" s="25"/>
      <c r="E104" s="36"/>
      <c r="F104" s="25"/>
      <c r="G104" s="23"/>
    </row>
    <row r="105" spans="3:7" s="24" customFormat="1" ht="13.5" hidden="1">
      <c r="C105" s="25"/>
      <c r="E105" s="36"/>
      <c r="F105" s="25"/>
      <c r="G105" s="23"/>
    </row>
    <row r="106" spans="3:7" s="24" customFormat="1" ht="13.5" hidden="1">
      <c r="C106" s="25"/>
      <c r="E106" s="36"/>
      <c r="F106" s="25"/>
      <c r="G106" s="23"/>
    </row>
    <row r="107" spans="3:7" s="24" customFormat="1" ht="13.5" hidden="1">
      <c r="C107" s="25"/>
      <c r="E107" s="36"/>
      <c r="F107" s="25"/>
      <c r="G107" s="23"/>
    </row>
    <row r="108" spans="3:7" s="24" customFormat="1" ht="13.5" hidden="1">
      <c r="C108" s="25"/>
      <c r="E108" s="36"/>
      <c r="F108" s="25"/>
      <c r="G108" s="23"/>
    </row>
    <row r="109" spans="3:7" s="24" customFormat="1" ht="13.5" hidden="1">
      <c r="C109" s="25"/>
      <c r="E109" s="36"/>
      <c r="F109" s="25"/>
      <c r="G109" s="23"/>
    </row>
    <row r="110" spans="3:7" s="24" customFormat="1" ht="13.5" hidden="1">
      <c r="C110" s="25"/>
      <c r="E110" s="36"/>
      <c r="F110" s="25"/>
      <c r="G110" s="23"/>
    </row>
    <row r="111" spans="3:7" s="24" customFormat="1" ht="13.5" hidden="1">
      <c r="C111" s="25"/>
      <c r="E111" s="36"/>
      <c r="F111" s="25"/>
      <c r="G111" s="23"/>
    </row>
    <row r="112" spans="3:7" s="24" customFormat="1" ht="13.5" hidden="1">
      <c r="C112" s="25"/>
      <c r="E112" s="36"/>
      <c r="F112" s="25"/>
      <c r="G112" s="23"/>
    </row>
    <row r="113" spans="3:7" s="24" customFormat="1" ht="13.5" hidden="1">
      <c r="C113" s="25"/>
      <c r="E113" s="36"/>
      <c r="F113" s="25"/>
      <c r="G113" s="23"/>
    </row>
    <row r="114" spans="3:7" s="24" customFormat="1" ht="13.5" hidden="1">
      <c r="C114" s="25"/>
      <c r="E114" s="36"/>
      <c r="F114" s="25"/>
      <c r="G114" s="23"/>
    </row>
    <row r="115" spans="3:7" s="24" customFormat="1" ht="13.5" hidden="1">
      <c r="C115" s="25"/>
      <c r="E115" s="36"/>
      <c r="F115" s="25"/>
      <c r="G115" s="23"/>
    </row>
    <row r="116" spans="3:7" s="24" customFormat="1" ht="13.5" hidden="1">
      <c r="C116" s="25"/>
      <c r="E116" s="36"/>
      <c r="F116" s="25"/>
      <c r="G116" s="23"/>
    </row>
    <row r="117" spans="3:7" s="24" customFormat="1" ht="13.5" hidden="1">
      <c r="C117" s="25"/>
      <c r="E117" s="36"/>
      <c r="F117" s="25"/>
      <c r="G117" s="23"/>
    </row>
    <row r="118" spans="3:7" s="24" customFormat="1" ht="13.5" hidden="1">
      <c r="C118" s="25"/>
      <c r="E118" s="36"/>
      <c r="F118" s="25"/>
      <c r="G118" s="23"/>
    </row>
    <row r="119" spans="3:7" s="24" customFormat="1" ht="13.5" hidden="1">
      <c r="C119" s="25"/>
      <c r="E119" s="36"/>
      <c r="F119" s="25"/>
      <c r="G119" s="23"/>
    </row>
    <row r="120" spans="3:7" s="24" customFormat="1" ht="13.5" hidden="1">
      <c r="C120" s="25"/>
      <c r="E120" s="36"/>
      <c r="F120" s="25"/>
      <c r="G120" s="23"/>
    </row>
    <row r="121" spans="3:7" s="24" customFormat="1" ht="13.5" hidden="1">
      <c r="C121" s="25"/>
      <c r="E121" s="36"/>
      <c r="F121" s="25"/>
      <c r="G121" s="23"/>
    </row>
    <row r="122" spans="3:7" s="24" customFormat="1" ht="13.5" hidden="1">
      <c r="C122" s="25"/>
      <c r="E122" s="36"/>
      <c r="F122" s="25"/>
      <c r="G122" s="23"/>
    </row>
    <row r="123" spans="3:7" s="24" customFormat="1" ht="13.5" hidden="1">
      <c r="C123" s="25"/>
      <c r="E123" s="36"/>
      <c r="F123" s="25"/>
      <c r="G123" s="23"/>
    </row>
    <row r="124" spans="3:7" s="24" customFormat="1" ht="13.5" hidden="1">
      <c r="C124" s="25"/>
      <c r="E124" s="36"/>
      <c r="F124" s="25"/>
      <c r="G124" s="23"/>
    </row>
    <row r="125" spans="3:7" s="24" customFormat="1" ht="13.5" hidden="1">
      <c r="C125" s="25"/>
      <c r="E125" s="36"/>
      <c r="F125" s="25"/>
      <c r="G125" s="23"/>
    </row>
    <row r="126" spans="3:7" s="24" customFormat="1" ht="13.5" hidden="1">
      <c r="C126" s="25"/>
      <c r="E126" s="36"/>
      <c r="F126" s="25"/>
      <c r="G126" s="23"/>
    </row>
    <row r="127" spans="3:7" s="24" customFormat="1" ht="13.5" hidden="1">
      <c r="C127" s="25"/>
      <c r="E127" s="36"/>
      <c r="F127" s="25"/>
      <c r="G127" s="23"/>
    </row>
    <row r="128" spans="3:7" s="24" customFormat="1" ht="13.5" hidden="1">
      <c r="C128" s="25"/>
      <c r="E128" s="36"/>
      <c r="F128" s="25"/>
      <c r="G128" s="23"/>
    </row>
    <row r="129" spans="3:7" s="24" customFormat="1" ht="13.5" hidden="1">
      <c r="C129" s="25"/>
      <c r="E129" s="36"/>
      <c r="F129" s="25"/>
      <c r="G129" s="23"/>
    </row>
    <row r="130" spans="3:7" s="24" customFormat="1" ht="13.5" hidden="1">
      <c r="C130" s="25"/>
      <c r="E130" s="36"/>
      <c r="F130" s="25"/>
      <c r="G130" s="23"/>
    </row>
    <row r="131" spans="3:7" s="24" customFormat="1" ht="13.5" hidden="1">
      <c r="C131" s="25"/>
      <c r="E131" s="36"/>
      <c r="F131" s="25"/>
      <c r="G131" s="23"/>
    </row>
    <row r="132" spans="3:7" s="24" customFormat="1" ht="13.5" hidden="1">
      <c r="C132" s="25"/>
      <c r="E132" s="36"/>
      <c r="F132" s="25"/>
      <c r="G132" s="23"/>
    </row>
    <row r="133" spans="3:7" s="24" customFormat="1" ht="13.5" hidden="1">
      <c r="C133" s="25"/>
      <c r="E133" s="36"/>
      <c r="F133" s="25"/>
      <c r="G133" s="23"/>
    </row>
    <row r="134" spans="3:7" s="24" customFormat="1" ht="13.5" hidden="1">
      <c r="C134" s="25"/>
      <c r="E134" s="36"/>
      <c r="F134" s="25"/>
      <c r="G134" s="23"/>
    </row>
    <row r="135" spans="3:7" s="24" customFormat="1" ht="13.5" hidden="1">
      <c r="C135" s="25"/>
      <c r="E135" s="36"/>
      <c r="F135" s="25"/>
      <c r="G135" s="23"/>
    </row>
    <row r="136" spans="3:7" s="24" customFormat="1" ht="13.5" hidden="1">
      <c r="C136" s="25"/>
      <c r="E136" s="36"/>
      <c r="F136" s="25"/>
      <c r="G136" s="23"/>
    </row>
    <row r="137" spans="3:7" s="24" customFormat="1" ht="13.5" hidden="1">
      <c r="C137" s="25"/>
      <c r="E137" s="36"/>
      <c r="F137" s="25"/>
      <c r="G137" s="23"/>
    </row>
    <row r="138" spans="3:7" s="24" customFormat="1" ht="13.5" hidden="1">
      <c r="C138" s="25"/>
      <c r="E138" s="36"/>
      <c r="F138" s="25"/>
      <c r="G138" s="23"/>
    </row>
    <row r="139" spans="3:7" s="24" customFormat="1" ht="13.5" hidden="1">
      <c r="C139" s="25"/>
      <c r="E139" s="36"/>
      <c r="F139" s="25"/>
      <c r="G139" s="23"/>
    </row>
    <row r="140" spans="3:7" s="24" customFormat="1" ht="13.5" hidden="1">
      <c r="C140" s="25"/>
      <c r="E140" s="36"/>
      <c r="F140" s="25"/>
      <c r="G140" s="23"/>
    </row>
    <row r="141" spans="3:7" s="24" customFormat="1" ht="13.5" hidden="1">
      <c r="C141" s="25"/>
      <c r="E141" s="36"/>
      <c r="F141" s="25"/>
      <c r="G141" s="23"/>
    </row>
    <row r="142" spans="3:7" s="24" customFormat="1" ht="13.5" hidden="1">
      <c r="C142" s="25"/>
      <c r="E142" s="36"/>
      <c r="F142" s="25"/>
      <c r="G142" s="23"/>
    </row>
    <row r="143" spans="3:7" s="24" customFormat="1" ht="13.5" hidden="1">
      <c r="C143" s="25"/>
      <c r="E143" s="36"/>
      <c r="F143" s="25"/>
      <c r="G143" s="23"/>
    </row>
    <row r="144" spans="3:7" s="24" customFormat="1" ht="13.5" hidden="1">
      <c r="C144" s="25"/>
      <c r="E144" s="36"/>
      <c r="F144" s="25"/>
      <c r="G144" s="23"/>
    </row>
    <row r="145" spans="3:7" s="24" customFormat="1" ht="13.5" hidden="1">
      <c r="C145" s="25"/>
      <c r="E145" s="36"/>
      <c r="F145" s="25"/>
      <c r="G145" s="23"/>
    </row>
    <row r="146" spans="3:7" s="24" customFormat="1" ht="13.5" hidden="1">
      <c r="C146" s="25"/>
      <c r="E146" s="36"/>
      <c r="F146" s="25"/>
      <c r="G146" s="23"/>
    </row>
    <row r="147" spans="3:7" s="24" customFormat="1" ht="13.5" hidden="1">
      <c r="C147" s="25"/>
      <c r="E147" s="36"/>
      <c r="F147" s="25"/>
      <c r="G147" s="23"/>
    </row>
    <row r="148" spans="3:7" s="24" customFormat="1" ht="13.5" hidden="1">
      <c r="C148" s="25"/>
      <c r="E148" s="36"/>
      <c r="F148" s="25"/>
      <c r="G148" s="23"/>
    </row>
    <row r="149" spans="3:7" s="24" customFormat="1" ht="13.5" hidden="1">
      <c r="C149" s="25"/>
      <c r="E149" s="36"/>
      <c r="F149" s="25"/>
      <c r="G149" s="23"/>
    </row>
    <row r="150" spans="3:7" s="24" customFormat="1" ht="13.5" hidden="1">
      <c r="C150" s="25"/>
      <c r="E150" s="36"/>
      <c r="F150" s="25"/>
      <c r="G150" s="23"/>
    </row>
    <row r="151" spans="3:7" s="24" customFormat="1" ht="13.5" hidden="1">
      <c r="C151" s="25"/>
      <c r="E151" s="36"/>
      <c r="F151" s="25"/>
      <c r="G151" s="23"/>
    </row>
    <row r="152" spans="3:7" s="24" customFormat="1" ht="13.5" hidden="1">
      <c r="C152" s="25"/>
      <c r="E152" s="36"/>
      <c r="F152" s="25"/>
      <c r="G152" s="23"/>
    </row>
    <row r="153" spans="3:7" s="24" customFormat="1" ht="13.5" hidden="1">
      <c r="C153" s="25"/>
      <c r="E153" s="36"/>
      <c r="F153" s="25"/>
      <c r="G153" s="23"/>
    </row>
    <row r="154" spans="3:7" s="24" customFormat="1" ht="13.5" hidden="1">
      <c r="C154" s="25"/>
      <c r="E154" s="36"/>
      <c r="F154" s="25"/>
      <c r="G154" s="23"/>
    </row>
    <row r="155" spans="3:7" s="24" customFormat="1" ht="13.5" hidden="1">
      <c r="C155" s="25"/>
      <c r="E155" s="36"/>
      <c r="F155" s="25"/>
      <c r="G155" s="23"/>
    </row>
    <row r="156" spans="3:7" s="24" customFormat="1" ht="13.5" hidden="1">
      <c r="C156" s="25"/>
      <c r="E156" s="36"/>
      <c r="F156" s="25"/>
      <c r="G156" s="23"/>
    </row>
    <row r="157" spans="3:7" s="24" customFormat="1" ht="13.5" hidden="1">
      <c r="C157" s="25"/>
      <c r="E157" s="36"/>
      <c r="F157" s="25"/>
      <c r="G157" s="23"/>
    </row>
    <row r="158" spans="3:7" s="24" customFormat="1" ht="13.5" hidden="1">
      <c r="C158" s="25"/>
      <c r="E158" s="36"/>
      <c r="F158" s="25"/>
      <c r="G158" s="23"/>
    </row>
    <row r="159" spans="3:7" s="24" customFormat="1" ht="13.5" hidden="1">
      <c r="C159" s="25"/>
      <c r="E159" s="36"/>
      <c r="F159" s="25"/>
      <c r="G159" s="23"/>
    </row>
    <row r="160" spans="3:7" s="24" customFormat="1" ht="13.5" hidden="1">
      <c r="C160" s="25"/>
      <c r="E160" s="36"/>
      <c r="F160" s="25"/>
      <c r="G160" s="23"/>
    </row>
    <row r="161" spans="3:7" s="24" customFormat="1" ht="13.5" hidden="1">
      <c r="C161" s="25"/>
      <c r="E161" s="36"/>
      <c r="F161" s="25"/>
      <c r="G161" s="23"/>
    </row>
    <row r="162" spans="3:7" s="24" customFormat="1" ht="13.5" hidden="1">
      <c r="C162" s="25"/>
      <c r="E162" s="36"/>
      <c r="F162" s="25"/>
      <c r="G162" s="23"/>
    </row>
    <row r="163" spans="3:7" s="24" customFormat="1" ht="13.5" hidden="1">
      <c r="C163" s="25"/>
      <c r="E163" s="36"/>
      <c r="F163" s="25"/>
      <c r="G163" s="23"/>
    </row>
    <row r="164" spans="3:7" s="24" customFormat="1" ht="13.5" hidden="1">
      <c r="C164" s="25"/>
      <c r="E164" s="36"/>
      <c r="F164" s="25"/>
      <c r="G164" s="23"/>
    </row>
    <row r="165" spans="3:7" s="24" customFormat="1" ht="13.5" hidden="1">
      <c r="C165" s="25"/>
      <c r="E165" s="36"/>
      <c r="F165" s="25"/>
      <c r="G165" s="23"/>
    </row>
    <row r="166" spans="3:7" s="24" customFormat="1" ht="13.5" hidden="1">
      <c r="C166" s="25"/>
      <c r="E166" s="36"/>
      <c r="F166" s="25"/>
      <c r="G166" s="23"/>
    </row>
    <row r="167" spans="3:7" s="24" customFormat="1" ht="13.5" hidden="1">
      <c r="C167" s="25"/>
      <c r="E167" s="36"/>
      <c r="F167" s="25"/>
      <c r="G167" s="23"/>
    </row>
    <row r="168" spans="3:7" s="24" customFormat="1" ht="13.5" hidden="1">
      <c r="C168" s="25"/>
      <c r="E168" s="36"/>
      <c r="F168" s="25"/>
      <c r="G168" s="23"/>
    </row>
    <row r="169" spans="3:7" s="24" customFormat="1" ht="13.5" hidden="1">
      <c r="C169" s="25"/>
      <c r="E169" s="36"/>
      <c r="F169" s="25"/>
      <c r="G169" s="23"/>
    </row>
    <row r="170" spans="3:7" s="24" customFormat="1" ht="13.5" hidden="1">
      <c r="C170" s="25"/>
      <c r="E170" s="36"/>
      <c r="F170" s="25"/>
      <c r="G170" s="23"/>
    </row>
    <row r="171" spans="3:7" s="24" customFormat="1" ht="13.5" hidden="1">
      <c r="C171" s="25"/>
      <c r="E171" s="36"/>
      <c r="F171" s="25"/>
      <c r="G171" s="23"/>
    </row>
    <row r="172" spans="3:7" s="24" customFormat="1" ht="13.5" hidden="1">
      <c r="C172" s="25"/>
      <c r="E172" s="36"/>
      <c r="F172" s="25"/>
      <c r="G172" s="23"/>
    </row>
    <row r="173" spans="3:7" s="24" customFormat="1" ht="13.5" hidden="1">
      <c r="C173" s="25"/>
      <c r="E173" s="36"/>
      <c r="F173" s="25"/>
      <c r="G173" s="23"/>
    </row>
    <row r="174" spans="3:7" s="24" customFormat="1" ht="13.5" hidden="1">
      <c r="C174" s="25"/>
      <c r="E174" s="36"/>
      <c r="F174" s="25"/>
      <c r="G174" s="23"/>
    </row>
    <row r="175" spans="3:7" s="24" customFormat="1" ht="13.5" hidden="1">
      <c r="C175" s="25"/>
      <c r="E175" s="36"/>
      <c r="F175" s="25"/>
      <c r="G175" s="23"/>
    </row>
    <row r="176" spans="3:7" s="24" customFormat="1" ht="13.5" hidden="1">
      <c r="C176" s="25"/>
      <c r="E176" s="36"/>
      <c r="F176" s="25"/>
      <c r="G176" s="23"/>
    </row>
    <row r="177" spans="3:7" s="24" customFormat="1" ht="13.5" hidden="1">
      <c r="C177" s="25"/>
      <c r="E177" s="36"/>
      <c r="F177" s="25"/>
      <c r="G177" s="23"/>
    </row>
    <row r="178" spans="3:7" s="24" customFormat="1" ht="13.5" hidden="1">
      <c r="C178" s="25"/>
      <c r="E178" s="36"/>
      <c r="F178" s="25"/>
      <c r="G178" s="23"/>
    </row>
    <row r="179" spans="3:7" s="24" customFormat="1" ht="13.5" hidden="1">
      <c r="C179" s="25"/>
      <c r="E179" s="36"/>
      <c r="F179" s="25"/>
      <c r="G179" s="23"/>
    </row>
    <row r="180" spans="3:7" s="24" customFormat="1" ht="13.5" hidden="1">
      <c r="C180" s="25"/>
      <c r="E180" s="36"/>
      <c r="F180" s="25"/>
      <c r="G180" s="23"/>
    </row>
    <row r="181" spans="3:7" s="24" customFormat="1" ht="13.5" hidden="1">
      <c r="C181" s="25"/>
      <c r="E181" s="36"/>
      <c r="F181" s="25"/>
      <c r="G181" s="23"/>
    </row>
    <row r="182" spans="3:7" s="24" customFormat="1" ht="13.5" hidden="1">
      <c r="C182" s="25"/>
      <c r="E182" s="36"/>
      <c r="F182" s="25"/>
      <c r="G182" s="23"/>
    </row>
    <row r="183" spans="3:7" s="24" customFormat="1" ht="13.5" hidden="1">
      <c r="C183" s="25"/>
      <c r="E183" s="36"/>
      <c r="F183" s="25"/>
      <c r="G183" s="23"/>
    </row>
    <row r="184" spans="3:7" s="24" customFormat="1" ht="13.5" hidden="1">
      <c r="C184" s="25"/>
      <c r="E184" s="36"/>
      <c r="F184" s="25"/>
      <c r="G184" s="23"/>
    </row>
    <row r="185" spans="3:7" s="24" customFormat="1" ht="13.5" hidden="1">
      <c r="C185" s="25"/>
      <c r="E185" s="36"/>
      <c r="F185" s="25"/>
      <c r="G185" s="23"/>
    </row>
    <row r="186" spans="3:7" s="24" customFormat="1" ht="13.5" hidden="1">
      <c r="C186" s="25"/>
      <c r="E186" s="36"/>
      <c r="F186" s="25"/>
      <c r="G186" s="23"/>
    </row>
    <row r="187" spans="3:7" s="24" customFormat="1" ht="13.5" hidden="1">
      <c r="C187" s="25"/>
      <c r="E187" s="36"/>
      <c r="F187" s="25"/>
      <c r="G187" s="23"/>
    </row>
    <row r="188" spans="3:7" s="24" customFormat="1" ht="13.5" hidden="1">
      <c r="C188" s="25"/>
      <c r="E188" s="36"/>
      <c r="F188" s="25"/>
      <c r="G188" s="23"/>
    </row>
    <row r="189" spans="3:7" s="24" customFormat="1" ht="13.5" hidden="1">
      <c r="C189" s="25"/>
      <c r="E189" s="36"/>
      <c r="F189" s="25"/>
      <c r="G189" s="23"/>
    </row>
    <row r="190" spans="3:7" s="24" customFormat="1" ht="13.5" hidden="1">
      <c r="C190" s="25"/>
      <c r="E190" s="36"/>
      <c r="F190" s="25"/>
      <c r="G190" s="23"/>
    </row>
    <row r="191" spans="3:7" s="24" customFormat="1" ht="13.5" hidden="1">
      <c r="C191" s="25"/>
      <c r="E191" s="36"/>
      <c r="F191" s="25"/>
      <c r="G191" s="23"/>
    </row>
    <row r="192" spans="3:7" s="24" customFormat="1" ht="13.5" hidden="1">
      <c r="C192" s="25"/>
      <c r="E192" s="36"/>
      <c r="F192" s="25"/>
      <c r="G192" s="23"/>
    </row>
    <row r="193" spans="3:7" s="24" customFormat="1" ht="13.5" hidden="1">
      <c r="C193" s="25"/>
      <c r="E193" s="36"/>
      <c r="F193" s="25"/>
      <c r="G193" s="23"/>
    </row>
    <row r="194" spans="3:7" s="24" customFormat="1" ht="13.5" hidden="1">
      <c r="C194" s="25"/>
      <c r="E194" s="36"/>
      <c r="F194" s="25"/>
      <c r="G194" s="23"/>
    </row>
    <row r="195" spans="3:7" s="24" customFormat="1" ht="13.5" hidden="1">
      <c r="C195" s="25"/>
      <c r="E195" s="36"/>
      <c r="F195" s="25"/>
      <c r="G195" s="23"/>
    </row>
    <row r="196" spans="3:7" s="24" customFormat="1" ht="13.5" hidden="1">
      <c r="C196" s="25"/>
      <c r="E196" s="36"/>
      <c r="F196" s="25"/>
      <c r="G196" s="23"/>
    </row>
    <row r="197" spans="3:7" s="24" customFormat="1" ht="13.5" hidden="1">
      <c r="C197" s="25"/>
      <c r="E197" s="36"/>
      <c r="F197" s="25"/>
      <c r="G197" s="23"/>
    </row>
    <row r="198" spans="3:7" s="24" customFormat="1" ht="13.5" hidden="1">
      <c r="C198" s="25"/>
      <c r="E198" s="36"/>
      <c r="F198" s="25"/>
      <c r="G198" s="23"/>
    </row>
    <row r="199" spans="3:7" s="24" customFormat="1" ht="13.5" hidden="1">
      <c r="C199" s="25"/>
      <c r="E199" s="36"/>
      <c r="F199" s="25"/>
      <c r="G199" s="23"/>
    </row>
    <row r="200" spans="3:7" s="24" customFormat="1" ht="13.5" hidden="1">
      <c r="C200" s="25"/>
      <c r="E200" s="36"/>
      <c r="F200" s="25"/>
      <c r="G200" s="23"/>
    </row>
    <row r="201" spans="3:7" s="24" customFormat="1" ht="13.5" hidden="1">
      <c r="C201" s="25"/>
      <c r="E201" s="36"/>
      <c r="F201" s="25"/>
      <c r="G201" s="23"/>
    </row>
    <row r="202" spans="3:7" s="24" customFormat="1" ht="13.5" hidden="1">
      <c r="C202" s="25"/>
      <c r="E202" s="36"/>
      <c r="F202" s="25"/>
      <c r="G202" s="23"/>
    </row>
    <row r="203" spans="3:7" s="24" customFormat="1" ht="13.5" hidden="1">
      <c r="C203" s="25"/>
      <c r="E203" s="36"/>
      <c r="F203" s="25"/>
      <c r="G203" s="23"/>
    </row>
    <row r="204" spans="3:7" s="24" customFormat="1" ht="13.5" hidden="1">
      <c r="C204" s="25"/>
      <c r="E204" s="36"/>
      <c r="F204" s="25"/>
      <c r="G204" s="23"/>
    </row>
    <row r="205" spans="3:7" s="24" customFormat="1" ht="13.5" hidden="1">
      <c r="C205" s="25"/>
      <c r="E205" s="36"/>
      <c r="F205" s="25"/>
      <c r="G205" s="23"/>
    </row>
    <row r="206" spans="3:7" s="24" customFormat="1" ht="13.5" hidden="1">
      <c r="C206" s="25"/>
      <c r="E206" s="36"/>
      <c r="F206" s="25"/>
      <c r="G206" s="23"/>
    </row>
    <row r="207" spans="3:7" s="24" customFormat="1" ht="13.5" hidden="1">
      <c r="C207" s="25"/>
      <c r="E207" s="36"/>
      <c r="F207" s="25"/>
      <c r="G207" s="23"/>
    </row>
    <row r="208" spans="3:7" s="24" customFormat="1" ht="13.5" hidden="1">
      <c r="C208" s="25"/>
      <c r="E208" s="36"/>
      <c r="F208" s="25"/>
      <c r="G208" s="23"/>
    </row>
    <row r="209" spans="3:7" s="24" customFormat="1" ht="13.5" hidden="1">
      <c r="C209" s="25"/>
      <c r="E209" s="36"/>
      <c r="F209" s="25"/>
      <c r="G209" s="23"/>
    </row>
    <row r="210" spans="3:7" s="24" customFormat="1" ht="13.5" hidden="1">
      <c r="C210" s="25"/>
      <c r="E210" s="36"/>
      <c r="F210" s="25"/>
      <c r="G210" s="23"/>
    </row>
    <row r="211" spans="3:7" s="24" customFormat="1" ht="13.5" hidden="1">
      <c r="C211" s="25"/>
      <c r="E211" s="36"/>
      <c r="F211" s="25"/>
      <c r="G211" s="23"/>
    </row>
    <row r="212" spans="3:7" s="24" customFormat="1" ht="13.5" hidden="1">
      <c r="C212" s="25"/>
      <c r="E212" s="36"/>
      <c r="F212" s="25"/>
      <c r="G212" s="23"/>
    </row>
    <row r="213" spans="3:7" s="24" customFormat="1" ht="13.5" hidden="1">
      <c r="C213" s="25"/>
      <c r="E213" s="36"/>
      <c r="F213" s="25"/>
      <c r="G213" s="23"/>
    </row>
    <row r="214" spans="3:7" s="24" customFormat="1" ht="13.5" hidden="1">
      <c r="C214" s="25"/>
      <c r="E214" s="36"/>
      <c r="F214" s="25"/>
      <c r="G214" s="23"/>
    </row>
    <row r="215" spans="3:7" s="24" customFormat="1" ht="13.5" hidden="1">
      <c r="C215" s="25"/>
      <c r="E215" s="36"/>
      <c r="F215" s="25"/>
      <c r="G215" s="23"/>
    </row>
    <row r="216" spans="3:7" s="24" customFormat="1" ht="13.5" hidden="1">
      <c r="C216" s="25"/>
      <c r="E216" s="36"/>
      <c r="F216" s="25"/>
      <c r="G216" s="23"/>
    </row>
    <row r="217" spans="3:7" s="24" customFormat="1" ht="13.5" hidden="1">
      <c r="C217" s="25"/>
      <c r="E217" s="36"/>
      <c r="F217" s="25"/>
      <c r="G217" s="23"/>
    </row>
    <row r="218" spans="3:7" s="24" customFormat="1" ht="13.5" hidden="1">
      <c r="C218" s="25"/>
      <c r="E218" s="36"/>
      <c r="F218" s="25"/>
      <c r="G218" s="23"/>
    </row>
    <row r="219" spans="3:7" s="24" customFormat="1" ht="13.5" hidden="1">
      <c r="C219" s="25"/>
      <c r="E219" s="36"/>
      <c r="F219" s="25"/>
      <c r="G219" s="23"/>
    </row>
    <row r="220" spans="3:7" s="24" customFormat="1" ht="13.5" hidden="1">
      <c r="C220" s="25"/>
      <c r="E220" s="36"/>
      <c r="F220" s="25"/>
      <c r="G220" s="23"/>
    </row>
    <row r="221" spans="3:7" s="24" customFormat="1" ht="13.5" hidden="1">
      <c r="C221" s="25"/>
      <c r="E221" s="36"/>
      <c r="F221" s="25"/>
      <c r="G221" s="23"/>
    </row>
    <row r="222" spans="3:7" s="24" customFormat="1" ht="13.5" hidden="1">
      <c r="C222" s="25"/>
      <c r="E222" s="36"/>
      <c r="F222" s="25"/>
      <c r="G222" s="23"/>
    </row>
    <row r="223" spans="3:7" s="24" customFormat="1" ht="13.5" hidden="1">
      <c r="C223" s="25"/>
      <c r="E223" s="36"/>
      <c r="F223" s="25"/>
      <c r="G223" s="23"/>
    </row>
    <row r="224" spans="3:7" s="24" customFormat="1" ht="13.5" hidden="1">
      <c r="C224" s="25"/>
      <c r="E224" s="36"/>
      <c r="F224" s="25"/>
      <c r="G224" s="23"/>
    </row>
    <row r="225" spans="3:7" s="24" customFormat="1" ht="13.5" hidden="1">
      <c r="C225" s="25"/>
      <c r="E225" s="36"/>
      <c r="F225" s="25"/>
      <c r="G225" s="23"/>
    </row>
    <row r="226" spans="3:7" s="24" customFormat="1" ht="13.5" hidden="1">
      <c r="C226" s="25"/>
      <c r="E226" s="36"/>
      <c r="F226" s="25"/>
      <c r="G226" s="23"/>
    </row>
    <row r="227" spans="3:7" s="24" customFormat="1" ht="13.5" hidden="1">
      <c r="C227" s="25"/>
      <c r="E227" s="36"/>
      <c r="F227" s="25"/>
      <c r="G227" s="23"/>
    </row>
    <row r="228" spans="3:7" s="24" customFormat="1" ht="13.5" hidden="1">
      <c r="C228" s="25"/>
      <c r="E228" s="36"/>
      <c r="F228" s="25"/>
      <c r="G228" s="23"/>
    </row>
    <row r="229" spans="3:15" s="24" customFormat="1" ht="13.5" hidden="1">
      <c r="C229" s="25"/>
      <c r="E229" s="36"/>
      <c r="F229" s="25"/>
      <c r="G229" s="23"/>
      <c r="O229" s="2"/>
    </row>
    <row r="230" spans="3:6" ht="13.5" hidden="1">
      <c r="C230" s="25"/>
      <c r="D230" s="24"/>
      <c r="E230" s="36"/>
      <c r="F230" s="25"/>
    </row>
    <row r="231" spans="3:6" ht="13.5" hidden="1">
      <c r="C231" s="25"/>
      <c r="D231" s="24"/>
      <c r="E231" s="36"/>
      <c r="F231" s="25"/>
    </row>
    <row r="232" spans="3:6" ht="13.5" hidden="1">
      <c r="C232" s="25"/>
      <c r="D232" s="24"/>
      <c r="E232" s="36"/>
      <c r="F232" s="25"/>
    </row>
    <row r="233" spans="3:6" ht="13.5" hidden="1">
      <c r="C233" s="25"/>
      <c r="D233" s="24"/>
      <c r="E233" s="36"/>
      <c r="F233" s="25"/>
    </row>
    <row r="235" spans="3:6" ht="13.5" hidden="1">
      <c r="C235" s="53"/>
      <c r="F235" s="53"/>
    </row>
    <row r="236" spans="3:6" ht="13.5" hidden="1">
      <c r="C236" s="53"/>
      <c r="F236" s="53"/>
    </row>
    <row r="237" spans="3:7" ht="13.5" hidden="1">
      <c r="C237" s="2"/>
      <c r="E237" s="2"/>
      <c r="F237" s="2"/>
      <c r="G237" s="2"/>
    </row>
    <row r="260" ht="13.5"/>
    <row r="261" ht="13.5"/>
    <row r="262" ht="13.5"/>
  </sheetData>
  <sheetProtection sheet="1"/>
  <mergeCells count="44">
    <mergeCell ref="C35:E35"/>
    <mergeCell ref="C31:C32"/>
    <mergeCell ref="D31:E31"/>
    <mergeCell ref="D32:E32"/>
    <mergeCell ref="E13:G13"/>
    <mergeCell ref="D33:F33"/>
    <mergeCell ref="C46:E46"/>
    <mergeCell ref="C44:E44"/>
    <mergeCell ref="C36:E36"/>
    <mergeCell ref="C37:E37"/>
    <mergeCell ref="C38:E38"/>
    <mergeCell ref="C39:E39"/>
    <mergeCell ref="C41:E41"/>
    <mergeCell ref="C40:E40"/>
    <mergeCell ref="C1:G1"/>
    <mergeCell ref="C8:D8"/>
    <mergeCell ref="E3:F3"/>
    <mergeCell ref="E4:F4"/>
    <mergeCell ref="E9:F9"/>
    <mergeCell ref="E5:F5"/>
    <mergeCell ref="C3:D3"/>
    <mergeCell ref="C4:D4"/>
    <mergeCell ref="E8:G8"/>
    <mergeCell ref="C7:G7"/>
    <mergeCell ref="C6:G6"/>
    <mergeCell ref="C42:E42"/>
    <mergeCell ref="C43:E43"/>
    <mergeCell ref="E10:F10"/>
    <mergeCell ref="E12:G12"/>
    <mergeCell ref="C18:D18"/>
    <mergeCell ref="C13:D13"/>
    <mergeCell ref="C12:D12"/>
    <mergeCell ref="D15:G15"/>
    <mergeCell ref="C34:G34"/>
    <mergeCell ref="C49:D49"/>
    <mergeCell ref="E49:G49"/>
    <mergeCell ref="C70:G70"/>
    <mergeCell ref="C19:E19"/>
    <mergeCell ref="F30:G30"/>
    <mergeCell ref="C30:D30"/>
    <mergeCell ref="C67:D68"/>
    <mergeCell ref="E67:G68"/>
    <mergeCell ref="C66:G66"/>
    <mergeCell ref="C45:E45"/>
  </mergeCells>
  <dataValidations count="3">
    <dataValidation type="list" allowBlank="1" showInputMessage="1" showErrorMessage="1" sqref="C67">
      <formula1>choix</formula1>
    </dataValidation>
    <dataValidation type="list" allowBlank="1" showInputMessage="1" showErrorMessage="1" sqref="F11 G10">
      <formula1>annees</formula1>
    </dataValidation>
    <dataValidation type="list" allowBlank="1" showInputMessage="1" showErrorMessage="1" sqref="D10">
      <formula1>trimestres</formula1>
    </dataValidation>
  </dataValidations>
  <hyperlinks>
    <hyperlink ref="C17" r:id="rId1" display="Veuillez vous référer à la structure du programme pour faire votre choix de cours"/>
    <hyperlink ref="C33" r:id="rId2" display="Ateliers des Saisons des ESP"/>
  </hyperlinks>
  <printOptions/>
  <pageMargins left="0.7" right="0.7" top="0.75" bottom="0.75" header="0.3" footer="0.3"/>
  <pageSetup horizontalDpi="600" verticalDpi="600" orientation="portrait"/>
  <drawing r:id="rId3"/>
</worksheet>
</file>

<file path=xl/worksheets/sheet2.xml><?xml version="1.0" encoding="utf-8"?>
<worksheet xmlns="http://schemas.openxmlformats.org/spreadsheetml/2006/main" xmlns:r="http://schemas.openxmlformats.org/officeDocument/2006/relationships">
  <sheetPr>
    <tabColor theme="6"/>
  </sheetPr>
  <dimension ref="C1:N73"/>
  <sheetViews>
    <sheetView showGridLines="0" showRowColHeaders="0" zoomScale="120" zoomScaleNormal="120" zoomScalePageLayoutView="0" workbookViewId="0" topLeftCell="A1">
      <selection activeCell="C1" sqref="C1:G1"/>
    </sheetView>
  </sheetViews>
  <sheetFormatPr defaultColWidth="0" defaultRowHeight="15" zeroHeight="1"/>
  <cols>
    <col min="1" max="2" width="11.421875" style="24" customWidth="1"/>
    <col min="3" max="3" width="17.28125" style="25" customWidth="1"/>
    <col min="4" max="4" width="27.00390625" style="24" customWidth="1"/>
    <col min="5" max="5" width="6.8515625" style="36" customWidth="1"/>
    <col min="6" max="6" width="17.8515625" style="25" customWidth="1"/>
    <col min="7" max="7" width="20.140625" style="23" customWidth="1"/>
    <col min="8" max="8" width="10.00390625" style="24" customWidth="1"/>
    <col min="9" max="9" width="32.28125" style="24" customWidth="1"/>
    <col min="10" max="10" width="66.28125" style="24" hidden="1" customWidth="1"/>
    <col min="11" max="13" width="11.421875" style="24" hidden="1" customWidth="1"/>
    <col min="14" max="14" width="24.7109375" style="24" hidden="1" customWidth="1"/>
    <col min="15" max="16384" width="11.421875" style="24" hidden="1" customWidth="1"/>
  </cols>
  <sheetData>
    <row r="1" spans="3:12" s="11" customFormat="1" ht="39" customHeight="1">
      <c r="C1" s="172" t="s">
        <v>148</v>
      </c>
      <c r="D1" s="173"/>
      <c r="E1" s="173"/>
      <c r="F1" s="173"/>
      <c r="G1" s="173"/>
      <c r="J1" s="61" t="s">
        <v>48</v>
      </c>
      <c r="L1" s="62" t="s">
        <v>53</v>
      </c>
    </row>
    <row r="2" spans="6:14" s="11" customFormat="1" ht="15">
      <c r="F2" s="33"/>
      <c r="G2" s="22"/>
      <c r="J2" s="61" t="s">
        <v>50</v>
      </c>
      <c r="L2" s="63">
        <v>2022</v>
      </c>
      <c r="N2" s="71" t="s">
        <v>78</v>
      </c>
    </row>
    <row r="3" spans="3:14" s="11" customFormat="1" ht="15">
      <c r="C3" s="224" t="s">
        <v>41</v>
      </c>
      <c r="D3" s="224"/>
      <c r="E3" s="225" t="s">
        <v>42</v>
      </c>
      <c r="F3" s="225"/>
      <c r="G3" s="52" t="s">
        <v>146</v>
      </c>
      <c r="J3" s="61" t="s">
        <v>51</v>
      </c>
      <c r="L3" s="63">
        <v>2023</v>
      </c>
      <c r="N3" s="107" t="s">
        <v>14</v>
      </c>
    </row>
    <row r="4" spans="3:14" s="2" customFormat="1" ht="15">
      <c r="C4" s="184"/>
      <c r="D4" s="184"/>
      <c r="E4" s="218"/>
      <c r="F4" s="218"/>
      <c r="G4" s="4"/>
      <c r="J4" s="61" t="s">
        <v>52</v>
      </c>
      <c r="L4" s="63">
        <v>2024</v>
      </c>
      <c r="N4" s="108" t="s">
        <v>80</v>
      </c>
    </row>
    <row r="5" spans="3:14" s="2" customFormat="1" ht="15">
      <c r="C5" s="97" t="s">
        <v>131</v>
      </c>
      <c r="D5" s="96"/>
      <c r="E5" s="182" t="s">
        <v>132</v>
      </c>
      <c r="F5" s="182"/>
      <c r="G5" s="4"/>
      <c r="L5" s="63">
        <v>2025</v>
      </c>
      <c r="N5" s="108" t="s">
        <v>153</v>
      </c>
    </row>
    <row r="6" spans="3:14" s="2" customFormat="1" ht="15">
      <c r="C6" s="221" t="s">
        <v>95</v>
      </c>
      <c r="D6" s="222"/>
      <c r="E6" s="222"/>
      <c r="F6" s="222"/>
      <c r="G6" s="223"/>
      <c r="L6" s="63">
        <v>2026</v>
      </c>
      <c r="N6" s="107" t="s">
        <v>15</v>
      </c>
    </row>
    <row r="7" spans="3:14" s="11" customFormat="1" ht="29.25" customHeight="1">
      <c r="C7" s="188"/>
      <c r="D7" s="189"/>
      <c r="E7" s="189"/>
      <c r="F7" s="189"/>
      <c r="G7" s="190"/>
      <c r="L7" s="63">
        <v>2027</v>
      </c>
      <c r="N7" s="107" t="s">
        <v>16</v>
      </c>
    </row>
    <row r="8" spans="3:14" s="2" customFormat="1" ht="15">
      <c r="C8" s="216" t="s">
        <v>94</v>
      </c>
      <c r="D8" s="217"/>
      <c r="E8" s="185"/>
      <c r="F8" s="186"/>
      <c r="G8" s="187"/>
      <c r="N8" s="107" t="s">
        <v>17</v>
      </c>
    </row>
    <row r="9" spans="3:14" s="11" customFormat="1" ht="15.75" thickBot="1">
      <c r="C9" s="13" t="s">
        <v>43</v>
      </c>
      <c r="D9" s="72" t="s">
        <v>44</v>
      </c>
      <c r="E9" s="214" t="s">
        <v>4</v>
      </c>
      <c r="F9" s="214"/>
      <c r="G9" s="57" t="s">
        <v>77</v>
      </c>
      <c r="N9" s="107" t="s">
        <v>75</v>
      </c>
    </row>
    <row r="10" spans="3:14" s="2" customFormat="1" ht="28.5" customHeight="1" thickBot="1">
      <c r="C10" s="88" t="s">
        <v>49</v>
      </c>
      <c r="D10" s="74" t="s">
        <v>48</v>
      </c>
      <c r="E10" s="219" t="s">
        <v>45</v>
      </c>
      <c r="F10" s="220"/>
      <c r="G10" s="75" t="s">
        <v>53</v>
      </c>
      <c r="N10" s="108" t="s">
        <v>99</v>
      </c>
    </row>
    <row r="11" spans="3:14" s="2" customFormat="1" ht="15.75" thickBot="1">
      <c r="C11" s="26"/>
      <c r="D11" s="37"/>
      <c r="E11" s="27"/>
      <c r="F11" s="89"/>
      <c r="G11" s="38"/>
      <c r="N11" s="108" t="s">
        <v>97</v>
      </c>
    </row>
    <row r="12" spans="3:14" s="11" customFormat="1" ht="15" customHeight="1" thickBot="1">
      <c r="C12" s="164" t="s">
        <v>169</v>
      </c>
      <c r="D12" s="165"/>
      <c r="E12" s="159"/>
      <c r="F12" s="160"/>
      <c r="G12" s="161"/>
      <c r="J12" s="68" t="s">
        <v>60</v>
      </c>
      <c r="K12" s="69"/>
      <c r="N12" s="108" t="s">
        <v>18</v>
      </c>
    </row>
    <row r="13" spans="3:14" s="2" customFormat="1" ht="13.5" customHeight="1" thickBot="1">
      <c r="C13" s="164" t="s">
        <v>170</v>
      </c>
      <c r="D13" s="165"/>
      <c r="E13" s="159"/>
      <c r="F13" s="160"/>
      <c r="G13" s="161"/>
      <c r="J13" s="68" t="s">
        <v>61</v>
      </c>
      <c r="K13" s="69">
        <v>2</v>
      </c>
      <c r="N13" s="107" t="s">
        <v>19</v>
      </c>
    </row>
    <row r="14" spans="3:14" s="11" customFormat="1" ht="15">
      <c r="C14" s="30"/>
      <c r="D14" s="30"/>
      <c r="E14" s="39"/>
      <c r="F14" s="39"/>
      <c r="G14" s="38"/>
      <c r="J14" s="68" t="s">
        <v>62</v>
      </c>
      <c r="K14" s="69">
        <v>2</v>
      </c>
      <c r="N14" s="107" t="s">
        <v>20</v>
      </c>
    </row>
    <row r="15" spans="3:14" s="2" customFormat="1" ht="30.75" customHeight="1">
      <c r="C15" s="56" t="s">
        <v>171</v>
      </c>
      <c r="D15" s="166"/>
      <c r="E15" s="167"/>
      <c r="F15" s="167"/>
      <c r="G15" s="168"/>
      <c r="J15" s="68" t="s">
        <v>60</v>
      </c>
      <c r="N15" s="107" t="s">
        <v>21</v>
      </c>
    </row>
    <row r="16" spans="3:14" s="2" customFormat="1" ht="15">
      <c r="C16" s="17"/>
      <c r="D16" s="17"/>
      <c r="E16" s="18"/>
      <c r="F16" s="18"/>
      <c r="G16" s="38"/>
      <c r="J16" s="68" t="s">
        <v>143</v>
      </c>
      <c r="K16" s="69">
        <v>1</v>
      </c>
      <c r="N16" s="107" t="s">
        <v>22</v>
      </c>
    </row>
    <row r="17" spans="3:14" s="11" customFormat="1" ht="15">
      <c r="C17" s="215" t="s">
        <v>141</v>
      </c>
      <c r="D17" s="215"/>
      <c r="E17" s="215"/>
      <c r="F17" s="215"/>
      <c r="G17" s="215"/>
      <c r="J17" s="68" t="s">
        <v>63</v>
      </c>
      <c r="K17" s="70">
        <v>1</v>
      </c>
      <c r="N17" s="107" t="s">
        <v>76</v>
      </c>
    </row>
    <row r="18" spans="3:14" s="2" customFormat="1" ht="13.5" customHeight="1">
      <c r="C18" s="100"/>
      <c r="D18" s="100"/>
      <c r="E18" s="100"/>
      <c r="F18" s="100"/>
      <c r="G18" s="100"/>
      <c r="N18" s="107" t="s">
        <v>154</v>
      </c>
    </row>
    <row r="19" spans="3:14" s="2" customFormat="1" ht="28.5" customHeight="1">
      <c r="C19" s="162"/>
      <c r="D19" s="163"/>
      <c r="E19" s="48" t="s">
        <v>86</v>
      </c>
      <c r="F19" s="28" t="s">
        <v>54</v>
      </c>
      <c r="G19" s="29" t="s">
        <v>55</v>
      </c>
      <c r="N19" s="107" t="s">
        <v>23</v>
      </c>
    </row>
    <row r="20" spans="3:14" s="11" customFormat="1" ht="15">
      <c r="C20" s="137" t="s">
        <v>79</v>
      </c>
      <c r="D20" s="138"/>
      <c r="E20" s="139"/>
      <c r="F20" s="85" t="str">
        <f>IF(OR(D10="Choose a trimester",G10="Choose a year")," ",IF(D10="Summer",DATE(G10,5,1),IF(D10="Winter",DATE(G10,1,1),DATE(G10,9,1))))</f>
        <v> </v>
      </c>
      <c r="G20" s="6"/>
      <c r="J20" s="11" t="s">
        <v>162</v>
      </c>
      <c r="N20" s="107" t="s">
        <v>24</v>
      </c>
    </row>
    <row r="21" spans="3:14" s="11" customFormat="1" ht="30">
      <c r="C21" s="72" t="s">
        <v>160</v>
      </c>
      <c r="D21" s="14" t="s">
        <v>56</v>
      </c>
      <c r="E21" s="50">
        <v>2</v>
      </c>
      <c r="F21" s="79" t="str">
        <f>IF(OR(D10="Choose a trimester",G10="Choose a year")," ",CONCATENATE("Summer ",(IF(D10="Fall",G10+1,G10))))</f>
        <v> </v>
      </c>
      <c r="G21" s="6"/>
      <c r="J21" s="11" t="s">
        <v>163</v>
      </c>
      <c r="K21" s="11">
        <v>32</v>
      </c>
      <c r="N21" s="107" t="s">
        <v>25</v>
      </c>
    </row>
    <row r="22" spans="3:14" s="11" customFormat="1" ht="29.25" customHeight="1">
      <c r="C22" s="110"/>
      <c r="D22" s="14" t="s">
        <v>58</v>
      </c>
      <c r="E22" s="51">
        <v>2</v>
      </c>
      <c r="F22" s="80" t="str">
        <f>IF(OR(D10="Choose a trimester",G10="Choose a year")," ",CONCATENATE("Summer ",(IF(D10="Fall",G10+1,G10))))</f>
        <v> </v>
      </c>
      <c r="G22" s="6"/>
      <c r="H22" s="22"/>
      <c r="J22" t="s">
        <v>164</v>
      </c>
      <c r="K22" s="11">
        <v>32</v>
      </c>
      <c r="N22" s="107" t="s">
        <v>26</v>
      </c>
    </row>
    <row r="23" spans="3:14" s="2" customFormat="1" ht="30">
      <c r="C23" s="110"/>
      <c r="D23" s="14" t="s">
        <v>57</v>
      </c>
      <c r="E23" s="50">
        <v>2</v>
      </c>
      <c r="F23" s="79" t="str">
        <f>IF(OR(D10="Choose a trimester",G10="Choose a year")," ",CONCATENATE("Summer",(IF(D10="Fall",G10+1,G10))))</f>
        <v> </v>
      </c>
      <c r="G23" s="6"/>
      <c r="H23" s="23"/>
      <c r="N23" s="107" t="s">
        <v>27</v>
      </c>
    </row>
    <row r="24" spans="3:14" s="2" customFormat="1" ht="15">
      <c r="C24" s="110"/>
      <c r="D24" s="14" t="s">
        <v>59</v>
      </c>
      <c r="E24" s="51">
        <v>1</v>
      </c>
      <c r="F24" s="79" t="str">
        <f>IF(OR(D10="Choose a trimester",G10="Choose a year")," ",CONCATENATE("Summer ",(IF(D10="Fall",G10+1,G10))))</f>
        <v> </v>
      </c>
      <c r="G24" s="6"/>
      <c r="H24" s="23"/>
      <c r="N24" s="108" t="s">
        <v>151</v>
      </c>
    </row>
    <row r="25" spans="3:14" s="2" customFormat="1" ht="24.75" customHeight="1">
      <c r="C25" s="110"/>
      <c r="D25" s="14" t="s">
        <v>68</v>
      </c>
      <c r="E25" s="51">
        <v>1</v>
      </c>
      <c r="F25" s="79" t="str">
        <f>IF(OR(D10="Choose a trimester",G10="Choose a year")," ",CONCATENATE("Summer ",(IF(D10="Fall",G10+1,G10))))</f>
        <v> </v>
      </c>
      <c r="G25" s="6"/>
      <c r="H25" s="24"/>
      <c r="L25" s="7"/>
      <c r="N25" s="107" t="s">
        <v>28</v>
      </c>
    </row>
    <row r="26" spans="3:14" s="2" customFormat="1" ht="26.25" customHeight="1">
      <c r="C26" s="110"/>
      <c r="D26" s="14" t="s">
        <v>142</v>
      </c>
      <c r="E26" s="51">
        <v>1</v>
      </c>
      <c r="F26" s="79" t="str">
        <f>IF(OR(D10="Choose a trimester",G10="Choose a year")," ",CONCATENATE("Summer ",(IF(D10="Fall",G10+1,G10))))</f>
        <v> </v>
      </c>
      <c r="G26" s="6"/>
      <c r="H26" s="23"/>
      <c r="N26" s="107" t="s">
        <v>29</v>
      </c>
    </row>
    <row r="27" spans="3:14" s="2" customFormat="1" ht="26.25" customHeight="1" thickBot="1">
      <c r="C27" s="110"/>
      <c r="D27" s="14" t="s">
        <v>64</v>
      </c>
      <c r="E27" s="50">
        <v>1</v>
      </c>
      <c r="F27" s="85" t="str">
        <f>IF(OR(D10="Choose a trimester",G10="Choose a year")," ",IF(D10="Summer",CONCATENATE("April 30, ",G10+2),IF(D10="Fall",CONCATENATE("August 31, ",G10+2),CONCATENATE("December 31, ",G10+1))))</f>
        <v> </v>
      </c>
      <c r="G27" s="6"/>
      <c r="H27" s="24"/>
      <c r="N27" s="108" t="s">
        <v>98</v>
      </c>
    </row>
    <row r="28" spans="3:14" s="2" customFormat="1" ht="45.75" thickBot="1">
      <c r="C28" s="103" t="s">
        <v>144</v>
      </c>
      <c r="D28" s="90" t="s">
        <v>62</v>
      </c>
      <c r="E28" s="106">
        <f>IF(OR(D28=J13,D28=J14),2,"")</f>
        <v>2</v>
      </c>
      <c r="F28" s="79" t="str">
        <f>IF(OR(D10="Choose a trimester",G10="Choose a year",D28="Select a course")," ",CONCATENATE("Summer ",(IF(D10="Fall",G10+1,G10))))</f>
        <v> </v>
      </c>
      <c r="G28" s="6"/>
      <c r="H28" s="23"/>
      <c r="N28" s="107" t="s">
        <v>30</v>
      </c>
    </row>
    <row r="29" spans="3:14" s="2" customFormat="1" ht="30.75" thickBot="1">
      <c r="C29" s="103" t="s">
        <v>145</v>
      </c>
      <c r="D29" s="90" t="s">
        <v>63</v>
      </c>
      <c r="E29" s="106">
        <f>IF(OR(D29=J16,D29=J17),1,"")</f>
        <v>1</v>
      </c>
      <c r="F29" s="79" t="str">
        <f>IF(OR(D10="Choose a trimester",G10="Choose a year",D29="Select a course")," ",CONCATENATE("Summer ",(IF(D10="Fall",G10+1,G10))))</f>
        <v> </v>
      </c>
      <c r="G29" s="6"/>
      <c r="H29" s="24"/>
      <c r="N29" s="108" t="s">
        <v>81</v>
      </c>
    </row>
    <row r="30" spans="3:8" s="2" customFormat="1" ht="26.25" customHeight="1" thickBot="1">
      <c r="C30" s="103" t="s">
        <v>161</v>
      </c>
      <c r="D30" s="90" t="s">
        <v>172</v>
      </c>
      <c r="E30" s="106">
        <v>32</v>
      </c>
      <c r="F30" s="84">
        <f>IF(OR(D10="Choose a trimester",G10="Choose a year"),"",IF(D10=J4,CONCATENATE("Fall ",G10+1),IF(D10=J3,CONCATENATE("Winter ",G10+2),CONCATENATE("Summer ",G10+2))))</f>
      </c>
      <c r="G30" s="6"/>
      <c r="H30" s="24"/>
    </row>
    <row r="31" spans="3:8" s="2" customFormat="1" ht="13.5">
      <c r="C31" s="212" t="s">
        <v>87</v>
      </c>
      <c r="D31" s="213"/>
      <c r="E31" s="126">
        <f>SUM(E21:E30)</f>
        <v>45</v>
      </c>
      <c r="F31" s="211"/>
      <c r="G31" s="141"/>
      <c r="H31" s="23"/>
    </row>
    <row r="32" spans="3:8" s="2" customFormat="1" ht="15">
      <c r="C32" s="192" t="s">
        <v>194</v>
      </c>
      <c r="D32" s="194" t="s">
        <v>195</v>
      </c>
      <c r="E32" s="195"/>
      <c r="F32" s="124" t="str">
        <f>IF(OR(D10="Choose a trimester",G10="Choose a year")," ",CONCATENATE("April or May ",IF(D10="Winter",G10,G10+1)))</f>
        <v> </v>
      </c>
      <c r="G32" s="122"/>
      <c r="H32" s="23"/>
    </row>
    <row r="33" spans="3:8" s="2" customFormat="1" ht="12.75" customHeight="1">
      <c r="C33" s="193"/>
      <c r="D33" s="196" t="s">
        <v>196</v>
      </c>
      <c r="E33" s="197"/>
      <c r="F33" s="124" t="str">
        <f>IF(OR(D10="Choose a trimester",G10="Choose a year")," ",CONCATENATE("April or May ",IF(D10="Winter",G10+1,G10+2)))</f>
        <v> </v>
      </c>
      <c r="G33" s="122"/>
      <c r="H33" s="24"/>
    </row>
    <row r="34" spans="3:8" s="2" customFormat="1" ht="60" customHeight="1">
      <c r="C34" s="129" t="s">
        <v>215</v>
      </c>
      <c r="D34" s="198" t="s">
        <v>218</v>
      </c>
      <c r="E34" s="199"/>
      <c r="F34" s="200"/>
      <c r="G34" s="130" t="s">
        <v>219</v>
      </c>
      <c r="H34" s="23"/>
    </row>
    <row r="35" spans="3:8" s="2" customFormat="1" ht="25.5" customHeight="1">
      <c r="C35" s="169" t="s">
        <v>197</v>
      </c>
      <c r="D35" s="170"/>
      <c r="E35" s="170"/>
      <c r="F35" s="170"/>
      <c r="G35" s="171"/>
      <c r="H35" s="23"/>
    </row>
    <row r="36" spans="3:8" s="2" customFormat="1" ht="12.75" customHeight="1">
      <c r="C36" s="133" t="s">
        <v>89</v>
      </c>
      <c r="D36" s="134"/>
      <c r="E36" s="135"/>
      <c r="F36" s="115" t="str">
        <f>IF(OR(D10="Choose a trimester",G10="Choose a year")," ",IF(D10="Summer",CONCATENATE("February 15, ",G10+1),IF(D10="Fall",CONCATENATE("June 15, ",G10+1),CONCATENATE("October 15, ",G10))))</f>
        <v> </v>
      </c>
      <c r="G36" s="116"/>
      <c r="H36" s="23"/>
    </row>
    <row r="37" spans="3:8" s="2" customFormat="1" ht="12.75" customHeight="1">
      <c r="C37" s="133" t="s">
        <v>198</v>
      </c>
      <c r="D37" s="134"/>
      <c r="E37" s="135"/>
      <c r="F37" s="124">
        <f>IF(OR(D10="Choose a trimester",G10="Choose a year"),"",IF(D10="Summer",CONCATENATE("From summer ",G10+1," to winter ",G10+2),IF(D10="Fall",CONCATENATE("From fall ",G10+1," to summer ",G10+2),CONCATENATE("From winter to fall ",G10+1))))</f>
      </c>
      <c r="G37" s="117"/>
      <c r="H37" s="23"/>
    </row>
    <row r="38" spans="3:8" s="2" customFormat="1" ht="12.75" customHeight="1">
      <c r="C38" s="157" t="s">
        <v>199</v>
      </c>
      <c r="D38" s="157"/>
      <c r="E38" s="157"/>
      <c r="F38" s="124" t="str">
        <f>IF(OR(D10="Choose a trimester",G10="Choose a year")," ",IF(D10="Summer",CONCATENATE("August 31, ",G10),IF(D10="Fall",CONCATENATE("December 31, ",G10),CONCATENATE("April 30, ",G10))))</f>
        <v> </v>
      </c>
      <c r="G38" s="118"/>
      <c r="H38" s="23"/>
    </row>
    <row r="39" spans="3:14" s="2" customFormat="1" ht="13.5" customHeight="1">
      <c r="C39" s="157" t="s">
        <v>200</v>
      </c>
      <c r="D39" s="157"/>
      <c r="E39" s="157"/>
      <c r="F39" s="124" t="str">
        <f>IF(OR(D10="Choose a trimester",G10="Choose a year")," ",IF(D10="Summer",CONCATENATE("December 31, ",G10),IF(D10="Fall",CONCATENATE("April 30, ",G10+1),CONCATENATE("August 31, ",G10))))</f>
        <v> </v>
      </c>
      <c r="G39" s="118"/>
      <c r="H39" s="24"/>
      <c r="J39" s="8"/>
      <c r="N39" s="1"/>
    </row>
    <row r="40" spans="3:14" s="2" customFormat="1" ht="15">
      <c r="C40" s="157" t="s">
        <v>201</v>
      </c>
      <c r="D40" s="157"/>
      <c r="E40" s="157"/>
      <c r="F40" s="124" t="str">
        <f>IF(OR(D10="Choose a trimester",G10="Choose a year")," ",IF(D10="Summer",CONCATENATE("April 30, ",G10+1),IF(D10="Fall",CONCATENATE("August 31, ",G10+1),CONCATENATE("December 31, ",G10))))</f>
        <v> </v>
      </c>
      <c r="G40" s="117"/>
      <c r="H40" s="24"/>
      <c r="J40" s="8"/>
      <c r="N40" s="19"/>
    </row>
    <row r="41" spans="3:14" s="1" customFormat="1" ht="12.75" customHeight="1">
      <c r="C41" s="157" t="s">
        <v>202</v>
      </c>
      <c r="D41" s="157"/>
      <c r="E41" s="157"/>
      <c r="F41" s="124" t="str">
        <f>IF(OR(D10="Choose a trimester",G10="Choose a year")," ",IF(D10="Summer",CONCATENATE("August 31, ",G10+1),IF(D10="Fall",CONCATENATE("December 31, ",G10+1),CONCATENATE("April 30, ",G10+1))))</f>
        <v> </v>
      </c>
      <c r="G41" s="118"/>
      <c r="H41" s="2"/>
      <c r="I41" s="2"/>
      <c r="J41" s="2"/>
      <c r="K41" s="2"/>
      <c r="N41" s="21"/>
    </row>
    <row r="42" spans="3:11" s="19" customFormat="1" ht="12.75" customHeight="1">
      <c r="C42" s="157" t="s">
        <v>203</v>
      </c>
      <c r="D42" s="157"/>
      <c r="E42" s="157"/>
      <c r="F42" s="124" t="str">
        <f>IF(OR(D10="Choose a trimester",G10="Choose a year")," ",IF(D10="Summer",CONCATENATE("December 31, ",G10+1),IF(D10="Fall",CONCATENATE("April 30, ",G10+2),CONCATENATE("August 31, ",G10+1))))</f>
        <v> </v>
      </c>
      <c r="G42" s="118"/>
      <c r="H42" s="11"/>
      <c r="I42" s="11"/>
      <c r="J42" s="11"/>
      <c r="K42" s="11"/>
    </row>
    <row r="43" spans="3:14" s="21" customFormat="1" ht="26.25" customHeight="1">
      <c r="C43" s="157" t="s">
        <v>204</v>
      </c>
      <c r="D43" s="157"/>
      <c r="E43" s="157"/>
      <c r="F43" s="124" t="str">
        <f>IF(OR(D10="Choose a trimester",G10="Choose a year")," ",IF(D10="Summer",CONCATENATE("February 1st, ",G10+2),IF(D10="Fall",CONCATENATE("June 1st, ",G10+2),CONCATENATE("October 1st, ",G10+1))))</f>
        <v> </v>
      </c>
      <c r="G43" s="118"/>
      <c r="H43" s="12"/>
      <c r="I43" s="12"/>
      <c r="J43" s="91" t="s">
        <v>116</v>
      </c>
      <c r="K43" s="12"/>
      <c r="N43" s="44"/>
    </row>
    <row r="44" spans="3:14" s="19" customFormat="1" ht="30">
      <c r="C44" s="154" t="s">
        <v>205</v>
      </c>
      <c r="D44" s="154"/>
      <c r="E44" s="154"/>
      <c r="F44" s="123" t="s">
        <v>206</v>
      </c>
      <c r="G44" s="117"/>
      <c r="H44" s="11"/>
      <c r="I44" s="11"/>
      <c r="J44" s="11" t="s">
        <v>117</v>
      </c>
      <c r="K44" s="11"/>
      <c r="N44" s="45"/>
    </row>
    <row r="45" spans="3:14" s="44" customFormat="1" ht="28.5" customHeight="1">
      <c r="C45" s="157" t="s">
        <v>207</v>
      </c>
      <c r="D45" s="157"/>
      <c r="E45" s="157"/>
      <c r="F45" s="124" t="str">
        <f>IF(OR(D10="Choose a trimester",G10="Choose a year")," ",IF(D10="Summer",CONCATENATE("April 30, ",G10+2),IF(D10="Fall",CONCATENATE("August 31, ",G10+2),CONCATENATE("December 31, ",G10+1))))</f>
        <v> </v>
      </c>
      <c r="G45" s="118"/>
      <c r="J45" s="44" t="s">
        <v>119</v>
      </c>
      <c r="N45" s="45"/>
    </row>
    <row r="46" spans="3:11" s="45" customFormat="1" ht="38.25" customHeight="1">
      <c r="C46" s="154" t="s">
        <v>208</v>
      </c>
      <c r="D46" s="154"/>
      <c r="E46" s="154"/>
      <c r="F46" s="123" t="s">
        <v>209</v>
      </c>
      <c r="G46" s="118"/>
      <c r="H46" s="44"/>
      <c r="I46" s="44"/>
      <c r="J46" s="44" t="s">
        <v>118</v>
      </c>
      <c r="K46" s="44"/>
    </row>
    <row r="47" spans="3:14" s="45" customFormat="1" ht="51">
      <c r="C47" s="154" t="s">
        <v>210</v>
      </c>
      <c r="D47" s="154"/>
      <c r="E47" s="154"/>
      <c r="F47" s="123" t="s">
        <v>211</v>
      </c>
      <c r="G47" s="117"/>
      <c r="H47" s="44"/>
      <c r="I47" s="44"/>
      <c r="J47" s="44" t="s">
        <v>120</v>
      </c>
      <c r="K47" s="44"/>
      <c r="N47" s="44"/>
    </row>
    <row r="48" spans="3:14" s="45" customFormat="1" ht="12.75" customHeight="1">
      <c r="C48" s="226" t="s">
        <v>212</v>
      </c>
      <c r="D48" s="226"/>
      <c r="E48" s="125"/>
      <c r="F48" s="127"/>
      <c r="G48" s="128"/>
      <c r="H48" s="44"/>
      <c r="I48" s="44"/>
      <c r="J48" s="44" t="s">
        <v>121</v>
      </c>
      <c r="K48" s="44"/>
      <c r="N48" s="44"/>
    </row>
    <row r="49" spans="3:10" s="44" customFormat="1" ht="13.5" customHeight="1">
      <c r="C49" s="201">
        <f>IF(D29=J16,"* You must also choose the course BIM6064B in block 71B","")</f>
      </c>
      <c r="D49" s="201"/>
      <c r="E49" s="201"/>
      <c r="F49" s="201"/>
      <c r="G49" s="201"/>
      <c r="J49" s="44" t="s">
        <v>111</v>
      </c>
    </row>
    <row r="50" spans="3:10" s="44" customFormat="1" ht="15" customHeight="1">
      <c r="C50" s="21"/>
      <c r="D50" s="21"/>
      <c r="E50" s="21"/>
      <c r="F50" s="21"/>
      <c r="G50" s="21"/>
      <c r="J50" s="44" t="s">
        <v>122</v>
      </c>
    </row>
    <row r="51" spans="3:10" s="44" customFormat="1" ht="37.5" customHeight="1">
      <c r="C51" s="131" t="s">
        <v>82</v>
      </c>
      <c r="D51" s="210"/>
      <c r="E51" s="133" t="s">
        <v>152</v>
      </c>
      <c r="F51" s="134"/>
      <c r="G51" s="135"/>
      <c r="J51" s="44" t="s">
        <v>123</v>
      </c>
    </row>
    <row r="52" spans="3:14" s="44" customFormat="1" ht="15">
      <c r="C52" s="41"/>
      <c r="D52" s="35"/>
      <c r="E52" s="42"/>
      <c r="F52" s="43"/>
      <c r="G52" s="34"/>
      <c r="J52" t="s">
        <v>124</v>
      </c>
      <c r="N52" s="11"/>
    </row>
    <row r="53" spans="3:10" s="44" customFormat="1" ht="13.5">
      <c r="C53" s="47"/>
      <c r="E53" s="46"/>
      <c r="F53" s="43"/>
      <c r="G53" s="34"/>
      <c r="J53" s="92" t="s">
        <v>125</v>
      </c>
    </row>
    <row r="54" spans="3:14" s="11" customFormat="1" ht="13.5">
      <c r="C54" s="45"/>
      <c r="D54" s="45"/>
      <c r="E54" s="45"/>
      <c r="F54" s="34"/>
      <c r="G54" s="34"/>
      <c r="J54" s="11" t="s">
        <v>112</v>
      </c>
      <c r="N54" s="44"/>
    </row>
    <row r="55" spans="3:10" s="44" customFormat="1" ht="12.75" customHeight="1">
      <c r="C55" s="76" t="s">
        <v>65</v>
      </c>
      <c r="D55" s="45"/>
      <c r="E55" s="45"/>
      <c r="F55" s="45"/>
      <c r="G55" s="99" t="s">
        <v>133</v>
      </c>
      <c r="J55" s="44" t="s">
        <v>113</v>
      </c>
    </row>
    <row r="56" spans="3:10" s="44" customFormat="1" ht="13.5">
      <c r="C56" s="47"/>
      <c r="E56" s="9"/>
      <c r="G56" s="34"/>
      <c r="J56" s="44" t="s">
        <v>126</v>
      </c>
    </row>
    <row r="57" spans="3:7" s="44" customFormat="1" ht="13.5">
      <c r="C57" s="47"/>
      <c r="E57" s="9"/>
      <c r="G57" s="34"/>
    </row>
    <row r="58" spans="3:14" s="44" customFormat="1" ht="12.75" customHeight="1">
      <c r="C58" s="47"/>
      <c r="E58" s="9"/>
      <c r="G58" s="34"/>
      <c r="N58" s="24"/>
    </row>
    <row r="59" spans="3:14" s="44" customFormat="1" ht="13.5">
      <c r="C59" s="45"/>
      <c r="E59" s="9"/>
      <c r="G59" s="34"/>
      <c r="N59" s="24"/>
    </row>
    <row r="60" spans="3:7" ht="13.5">
      <c r="C60" s="83" t="s">
        <v>213</v>
      </c>
      <c r="D60" s="44"/>
      <c r="E60" s="44"/>
      <c r="F60" s="44"/>
      <c r="G60" s="95" t="s">
        <v>214</v>
      </c>
    </row>
    <row r="61" spans="3:14" ht="13.5">
      <c r="C61" s="42"/>
      <c r="D61" s="44"/>
      <c r="E61" s="44"/>
      <c r="F61" s="44"/>
      <c r="G61" s="34"/>
      <c r="N61" s="20"/>
    </row>
    <row r="62" spans="3:7" ht="13.5">
      <c r="C62" s="44"/>
      <c r="D62" s="44"/>
      <c r="E62" s="46"/>
      <c r="F62" s="43"/>
      <c r="G62" s="34"/>
    </row>
    <row r="63" spans="3:14" s="20" customFormat="1" ht="13.5" customHeight="1">
      <c r="C63" s="44"/>
      <c r="D63" s="44"/>
      <c r="E63" s="44"/>
      <c r="F63" s="44"/>
      <c r="G63" s="34"/>
      <c r="N63" s="24"/>
    </row>
    <row r="64" spans="3:7" ht="13.5" customHeight="1">
      <c r="C64" s="44"/>
      <c r="D64" s="44"/>
      <c r="E64" s="46"/>
      <c r="F64" s="43"/>
      <c r="G64" s="44"/>
    </row>
    <row r="65" ht="13.5"/>
    <row r="66" spans="3:7" ht="13.5">
      <c r="C66" s="76" t="s">
        <v>83</v>
      </c>
      <c r="D66" s="44"/>
      <c r="E66" s="44"/>
      <c r="F66" s="44"/>
      <c r="G66" s="95" t="s">
        <v>67</v>
      </c>
    </row>
    <row r="67" spans="3:6" ht="13.5">
      <c r="C67" s="54"/>
      <c r="F67" s="54"/>
    </row>
    <row r="68" ht="13.5"/>
    <row r="69" spans="3:7" ht="15" thickBot="1">
      <c r="C69" s="207" t="s">
        <v>114</v>
      </c>
      <c r="D69" s="208"/>
      <c r="E69" s="208"/>
      <c r="F69" s="208"/>
      <c r="G69" s="209"/>
    </row>
    <row r="70" spans="3:7" ht="13.5">
      <c r="C70" s="202" t="s">
        <v>116</v>
      </c>
      <c r="D70" s="203"/>
      <c r="E70" s="147" t="s">
        <v>127</v>
      </c>
      <c r="F70" s="147"/>
      <c r="G70" s="148"/>
    </row>
    <row r="71" spans="3:7" ht="15" thickBot="1">
      <c r="C71" s="204"/>
      <c r="D71" s="205"/>
      <c r="E71" s="149"/>
      <c r="F71" s="149"/>
      <c r="G71" s="150"/>
    </row>
    <row r="72" ht="13.5"/>
    <row r="73" spans="3:7" ht="13.5">
      <c r="C73" s="206" t="s">
        <v>149</v>
      </c>
      <c r="D73" s="206"/>
      <c r="E73" s="206"/>
      <c r="F73" s="206"/>
      <c r="G73" s="206"/>
    </row>
    <row r="74" ht="13.5"/>
  </sheetData>
  <sheetProtection sheet="1"/>
  <mergeCells count="47">
    <mergeCell ref="D34:F34"/>
    <mergeCell ref="C39:E39"/>
    <mergeCell ref="C40:E40"/>
    <mergeCell ref="C41:E41"/>
    <mergeCell ref="C48:D48"/>
    <mergeCell ref="C42:E42"/>
    <mergeCell ref="C43:E43"/>
    <mergeCell ref="C44:E44"/>
    <mergeCell ref="C45:E45"/>
    <mergeCell ref="C46:E46"/>
    <mergeCell ref="C1:G1"/>
    <mergeCell ref="E4:F4"/>
    <mergeCell ref="E10:F10"/>
    <mergeCell ref="C12:D12"/>
    <mergeCell ref="E5:F5"/>
    <mergeCell ref="C6:G6"/>
    <mergeCell ref="C3:D3"/>
    <mergeCell ref="C4:D4"/>
    <mergeCell ref="E3:F3"/>
    <mergeCell ref="E8:G8"/>
    <mergeCell ref="E13:G13"/>
    <mergeCell ref="E9:F9"/>
    <mergeCell ref="E12:G12"/>
    <mergeCell ref="C13:D13"/>
    <mergeCell ref="C19:D19"/>
    <mergeCell ref="C17:G17"/>
    <mergeCell ref="C8:D8"/>
    <mergeCell ref="C7:G7"/>
    <mergeCell ref="D15:G15"/>
    <mergeCell ref="C70:D71"/>
    <mergeCell ref="C73:G73"/>
    <mergeCell ref="E51:G51"/>
    <mergeCell ref="E70:G71"/>
    <mergeCell ref="C69:G69"/>
    <mergeCell ref="C51:D51"/>
    <mergeCell ref="F31:G31"/>
    <mergeCell ref="C31:D31"/>
    <mergeCell ref="C20:E20"/>
    <mergeCell ref="C49:G49"/>
    <mergeCell ref="C32:C33"/>
    <mergeCell ref="D32:E32"/>
    <mergeCell ref="D33:E33"/>
    <mergeCell ref="C35:G35"/>
    <mergeCell ref="C36:E36"/>
    <mergeCell ref="C37:E37"/>
    <mergeCell ref="C38:E38"/>
    <mergeCell ref="C47:E47"/>
  </mergeCells>
  <dataValidations count="4">
    <dataValidation type="list" allowBlank="1" showInputMessage="1" showErrorMessage="1" sqref="C70">
      <formula1>choice</formula1>
    </dataValidation>
    <dataValidation type="list" allowBlank="1" showInputMessage="1" showErrorMessage="1" sqref="D10">
      <formula1>trimester</formula1>
    </dataValidation>
    <dataValidation type="list" allowBlank="1" showInputMessage="1" showErrorMessage="1" sqref="G10">
      <formula1>year</formula1>
    </dataValidation>
    <dataValidation type="list" allowBlank="1" showInputMessage="1" showErrorMessage="1" sqref="D29">
      <formula1>$J$15:$J$17</formula1>
    </dataValidation>
  </dataValidations>
  <hyperlinks>
    <hyperlink ref="C17:G17" r:id="rId1" display="Please refer to the structure of the programme to make your choices of courses"/>
    <hyperlink ref="C34" r:id="rId2" display="Ateliers des Saisons des ESP"/>
  </hyperlinks>
  <printOptions/>
  <pageMargins left="0.7" right="0.7" top="0.75" bottom="0.75" header="0.3" footer="0.3"/>
  <pageSetup horizontalDpi="600" verticalDpi="600" orientation="portrait"/>
  <drawing r:id="rId3"/>
</worksheet>
</file>

<file path=xl/worksheets/sheet3.xml><?xml version="1.0" encoding="utf-8"?>
<worksheet xmlns="http://schemas.openxmlformats.org/spreadsheetml/2006/main" xmlns:r="http://schemas.openxmlformats.org/officeDocument/2006/relationships">
  <dimension ref="B1:B10"/>
  <sheetViews>
    <sheetView showGridLines="0" showRowColHeaders="0" zoomScalePageLayoutView="0" workbookViewId="0" topLeftCell="A1">
      <selection activeCell="B1" sqref="B1"/>
    </sheetView>
  </sheetViews>
  <sheetFormatPr defaultColWidth="0" defaultRowHeight="15" customHeight="1" zeroHeight="1"/>
  <cols>
    <col min="1" max="1" width="11.421875" style="0" customWidth="1"/>
    <col min="2" max="2" width="125.421875" style="0" customWidth="1"/>
    <col min="3" max="3" width="11.421875" style="0" customWidth="1"/>
    <col min="4" max="16384" width="0" style="0" hidden="1" customWidth="1"/>
  </cols>
  <sheetData>
    <row r="1" ht="15.75">
      <c r="B1" s="32" t="s">
        <v>69</v>
      </c>
    </row>
    <row r="2" ht="48">
      <c r="B2" s="31" t="s">
        <v>70</v>
      </c>
    </row>
    <row r="3" ht="15">
      <c r="B3" s="31"/>
    </row>
    <row r="4" ht="15">
      <c r="B4" s="31"/>
    </row>
    <row r="5" ht="15.75">
      <c r="B5" s="32" t="s">
        <v>71</v>
      </c>
    </row>
    <row r="6" ht="63.75">
      <c r="B6" s="31" t="s">
        <v>72</v>
      </c>
    </row>
    <row r="7" ht="15">
      <c r="B7" s="87"/>
    </row>
    <row r="8" ht="15"/>
    <row r="9" ht="15"/>
    <row r="10" ht="15">
      <c r="B10" s="10" t="s">
        <v>96</v>
      </c>
    </row>
    <row r="11" ht="15"/>
    <row r="12" ht="15"/>
    <row r="13" ht="15"/>
    <row r="14" ht="15"/>
    <row r="15" ht="15"/>
  </sheetData>
  <sheetProtection password="D074" sheet="1"/>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Universite de Montreal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 Mantovani</dc:creator>
  <cp:keywords/>
  <dc:description/>
  <cp:lastModifiedBy>Julie Mantovani</cp:lastModifiedBy>
  <cp:lastPrinted>2013-11-28T19:35:32Z</cp:lastPrinted>
  <dcterms:created xsi:type="dcterms:W3CDTF">2011-08-12T19:01:59Z</dcterms:created>
  <dcterms:modified xsi:type="dcterms:W3CDTF">2024-01-26T19:48:25Z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